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000" windowHeight="12285" firstSheet="2" activeTab="4"/>
  </bookViews>
  <sheets>
    <sheet name="Naslovna" sheetId="6" r:id="rId1"/>
    <sheet name="I. OPĆI DIO" sheetId="9" r:id="rId2"/>
    <sheet name="EKONOMSKA KLASIFIKACIJA" sheetId="10" r:id="rId3"/>
    <sheet name="IZVORI FINANCIRANJA" sheetId="11" r:id="rId4"/>
    <sheet name="POSEBNI DIO-Projekti" sheetId="12" r:id="rId5"/>
    <sheet name="Sheet1" sheetId="7" state="hidden" r:id="rId6"/>
    <sheet name="RAČUN FINANCIRANJA" sheetId="13" r:id="rId7"/>
    <sheet name="RAČUN PREMA FUNKCIJSKOJ KVALIFI" sheetId="14" r:id="rId8"/>
  </sheets>
  <definedNames>
    <definedName name="_xlnm._FilterDatabase" localSheetId="2" hidden="1">'EKONOMSKA KLASIFIKACIJA'!#REF!</definedName>
    <definedName name="_xlnm._FilterDatabase" localSheetId="4" hidden="1">'POSEBNI DIO-Projekti'!$A$4:$G$121</definedName>
    <definedName name="_xlnm.Print_Area" localSheetId="1">'I. OPĆI DIO'!$A$2:$H$28</definedName>
    <definedName name="_xlnm.Print_Area" localSheetId="3">'IZVORI FINANCIRANJA'!$A$1:$G$59</definedName>
    <definedName name="_xlnm.Print_Area" localSheetId="0">Naslovna!$A$1:$I$30</definedName>
    <definedName name="_xlnm.Print_Area" localSheetId="4">'POSEBNI DIO-Projekti'!$A$1:$G$121</definedName>
    <definedName name="_xlnm.Print_Titles" localSheetId="2">'EKONOMSKA KLASIFIKACIJA'!$3:$3</definedName>
    <definedName name="_xlnm.Print_Titles" localSheetId="3">'IZVORI FINANCIRANJA'!$2:$4</definedName>
    <definedName name="_xlnm.Print_Titles" localSheetId="4">'POSEBNI DIO-Projekti'!$3:$4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<sst xmlns="http://schemas.openxmlformats.org/spreadsheetml/2006/main" count="548" uniqueCount="179">
  <si>
    <t xml:space="preserve">USTANOVA U KULTURI </t>
  </si>
  <si>
    <t>UMJETNIČKA GALERIJA DUBROVNIK</t>
  </si>
  <si>
    <t>POLUGODIŠNJI IZVJEŠTAJ O IZVRŠENJU FINANCIJSKOG PLANA ZA 2025.G.</t>
  </si>
  <si>
    <t>SRPANJ, 2025.</t>
  </si>
  <si>
    <t>GODIŠNJI IZVJEŠTAJ O IZVRŠENJU FINANCIJSKOG PLANA UMJETNIČKE GALERIJE DUBROVNIK</t>
  </si>
  <si>
    <t>I. OPĆI DIO</t>
  </si>
  <si>
    <t>A. RAČUN PRIHODA I RASHODA</t>
  </si>
  <si>
    <t>Konto</t>
  </si>
  <si>
    <t>Naziv</t>
  </si>
  <si>
    <t>IZVRŠENJE 01.-06.2024.</t>
  </si>
  <si>
    <t>PLAN 2025.</t>
  </si>
  <si>
    <t>TEKUĆI PLAN 2025.</t>
  </si>
  <si>
    <t>IZVRŠENJE 01.-06.2025.</t>
  </si>
  <si>
    <t>INDEKS</t>
  </si>
  <si>
    <t>6=5/2*100</t>
  </si>
  <si>
    <t>6=5/4*100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</si>
  <si>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</si>
  <si>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</si>
  <si>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</si>
  <si>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</si>
  <si>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</si>
  <si>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B. RAČUN FINANCIRANJA</t>
  </si>
  <si>
    <t>IZVRŠENJE 2024.</t>
  </si>
  <si>
    <t>IZVRŠENJE 2025.</t>
  </si>
  <si>
    <t>PRIMICI OD FINANANCIJSKE IMOVINE I ZADUŽIVANJA</t>
  </si>
  <si>
    <t>IZDACI ZA FINANCIJSKU IMOVINU I OTPLATE ZAJMOVA</t>
  </si>
  <si>
    <t>NETO FINANCIRANJE</t>
  </si>
  <si>
    <t>C. RASPOLOŽIVA SREDSTVA IZ PREDHODNE GODINE</t>
  </si>
  <si>
    <t>VIŠAK/MANJAK PRIHODA IZ PREDHODNE GODINE</t>
  </si>
  <si>
    <t>VIŠAK / MANJAK + NETO FINANCIRANJE+MANJAK PRIHODA IZ PREDHODNE GODINE</t>
  </si>
  <si>
    <t>PRIHODI I RASHODI PREMA EKONOMSKOJ KLASIFIKACIJI</t>
  </si>
  <si>
    <t>II. POSEBNI DIO KONSOLIDIRANOG PRORAČUNA za razdoblje od 01.01.2025. do 30.06.2025.</t>
  </si>
  <si>
    <t>Oznaka</t>
  </si>
  <si>
    <t>Ostvarenje preth. god. (1)</t>
  </si>
  <si>
    <t>Izvorni plan (2.)</t>
  </si>
  <si>
    <t>Tekući plan (3.)</t>
  </si>
  <si>
    <t>Ostvarenje (4.)</t>
  </si>
  <si>
    <t>Indeks 4./1. (5.)</t>
  </si>
  <si>
    <t>Indeks 4./2. (6.)</t>
  </si>
  <si>
    <t>Uprava: 0017 UMJETNIČKA GALERIJA DUBROVNIK</t>
  </si>
  <si>
    <t>63 Pomoći iz inozemstva (darovnice) i od subjekata unutar opće države</t>
  </si>
  <si>
    <t>63612 Tekuće pomoći proračunskim korisnicima iz proračuna koji im nije nadležan</t>
  </si>
  <si>
    <t>64 Prihodi od imovine</t>
  </si>
  <si>
    <t>64132 Kamate na depozite po viđenju</t>
  </si>
  <si>
    <t>66 Prihodi od prodaje proizvoda i robe te pruženih usluga i prihodi od donacija te povrati po protestiranim jamstvima</t>
  </si>
  <si>
    <t>66141 Prihodi od prodanih proizvoda</t>
  </si>
  <si>
    <t>66151 Prihodi od pruženih usluga</t>
  </si>
  <si>
    <t>66321 Kapitalne donacije od fizičkih osoba</t>
  </si>
  <si>
    <t>67 Prihodi od nadležnog proračuna</t>
  </si>
  <si>
    <t>67111 Prihodi od nadležnog proračuna</t>
  </si>
  <si>
    <t>414,080,64</t>
  </si>
  <si>
    <t>68 Kazne, upravne mjere i ostali prihodi</t>
  </si>
  <si>
    <t>68311 Ostali prihodi</t>
  </si>
  <si>
    <t>72 Prihodi od prodaje proizvedene dugotrajne imovine</t>
  </si>
  <si>
    <t>72111 Stambeni objekti za zaposlene</t>
  </si>
  <si>
    <t>SVEUKUPNO</t>
  </si>
  <si>
    <t>1019056 GRAD DUBROVNIK</t>
  </si>
  <si>
    <t>31 Rashodi za zaposlene</t>
  </si>
  <si>
    <t>31111 Plaće za zaposlene</t>
  </si>
  <si>
    <t>31212 Nagrade</t>
  </si>
  <si>
    <t>31213 Darovi</t>
  </si>
  <si>
    <t>31214 Otpremnine</t>
  </si>
  <si>
    <t>31215 Naknade za bolest, invalidnost i smrtni slučaj</t>
  </si>
  <si>
    <t>31216 Regres za godišnji odmor</t>
  </si>
  <si>
    <t>31219 Ostali nenavedeni rashodi za zaposlene</t>
  </si>
  <si>
    <t>31321 Doprinosi za obvezno zdravstveno osiguranje</t>
  </si>
  <si>
    <t>32 Materijalni rashodi</t>
  </si>
  <si>
    <t>32111 Dnevnice za službeni put u zemlji</t>
  </si>
  <si>
    <t>32112 Dnevnice za službeni put u inozemstvu</t>
  </si>
  <si>
    <t>32113 Naknade za smještaj na službenom putu u zemlji</t>
  </si>
  <si>
    <t>32114 Naknade za smještaj na službenom putu u inozemstvu</t>
  </si>
  <si>
    <t>32115 Naknade za prijevoz na službenom putu u zemlji</t>
  </si>
  <si>
    <t>32116 Naknade za prijevoz na službenom putu u inozemstvu</t>
  </si>
  <si>
    <t>32119 Ostali rashodi za službena putovanja</t>
  </si>
  <si>
    <t>32121 Naknade za prijevoz na posao i s posla</t>
  </si>
  <si>
    <t>32131 Seminari, savjetovanja i simpoziji</t>
  </si>
  <si>
    <t>32141 Naknada za korištenje privatnog automobila u službene svrhe</t>
  </si>
  <si>
    <t>32211 Uredski materijal</t>
  </si>
  <si>
    <t>32212 Literatura (publikacije, časopisi, glasila, knjige i ostalo)</t>
  </si>
  <si>
    <t>32213 Arhivski materijal</t>
  </si>
  <si>
    <t>32214 Materijal i sredstva za čišćenje i održavanje</t>
  </si>
  <si>
    <t>32216 Materijal za higijenske potrebe i njegu</t>
  </si>
  <si>
    <t>32219 Ostali materijal za potrebe redovnog poslovanja</t>
  </si>
  <si>
    <t>32225 Roba-</t>
  </si>
  <si>
    <t>32231 Električna energija</t>
  </si>
  <si>
    <t>32234 Motorni benzin i dizel gorivo</t>
  </si>
  <si>
    <t>32244 Ostali materijal i dijelovi za tekuće i investicijsko održavanje</t>
  </si>
  <si>
    <t>32251 Sitni inventar</t>
  </si>
  <si>
    <t>32271 Službena, radna i zaštitna odjeća i obuća</t>
  </si>
  <si>
    <t>32311 Usluge telefona, telefaksa</t>
  </si>
  <si>
    <t>32313 Poštarina (pisma, tiskanice i sl.)</t>
  </si>
  <si>
    <t>32319 Ostale usluge za komunikaciju i prijevoz</t>
  </si>
  <si>
    <t>32321 Usluge tekućeg i investicijskog održavanja građevinskih objekata</t>
  </si>
  <si>
    <t>32322 Usluge tekućeg i investicijskog održavanja postrojenja i opreme</t>
  </si>
  <si>
    <t>32323 Usluge tekućeg i investicijskog održavanja prijevoznih sredstava</t>
  </si>
  <si>
    <t>32329 Ostale usluge tekućeg i investicijskog održavanja</t>
  </si>
  <si>
    <t>32331 Elektronski mediji</t>
  </si>
  <si>
    <t>32332 Tisak</t>
  </si>
  <si>
    <t>32334 Promidžbeni materijali</t>
  </si>
  <si>
    <t>32339 Ostale usluge promidžbe i informiranja</t>
  </si>
  <si>
    <t>32341 Opskrba vodom</t>
  </si>
  <si>
    <t>32342 Iznošenje i odvoz smeća</t>
  </si>
  <si>
    <t>32349 Ostale komunalne usluge</t>
  </si>
  <si>
    <t>32355 Zakupnine i najamnine za prijevozna sredstva</t>
  </si>
  <si>
    <t>32359 Ostale najamnine i zakupnine</t>
  </si>
  <si>
    <t>32361 Obvezni i preventivni zdravstveni pregledi zaposlenika</t>
  </si>
  <si>
    <t>32371 Autorski honorari</t>
  </si>
  <si>
    <t>32372 Ugovori o djelu</t>
  </si>
  <si>
    <t>32373 Usluge odvjetnika i pravnog savjetovanja</t>
  </si>
  <si>
    <t>32377 Usluge agencija, studentskog servisa (prijepisi, prijevodi i drugo)</t>
  </si>
  <si>
    <t>32379 Ostale intelektualne usluge</t>
  </si>
  <si>
    <t>32389 Ostale računalne usluge</t>
  </si>
  <si>
    <t>32391 Grafičke i tiskarske usluge, usluge kopiranja i uvezivanja i slično</t>
  </si>
  <si>
    <t>32394 Usluge pri registraciji prijevoznih sredstava</t>
  </si>
  <si>
    <t>32396 Usluge čuvanja imovine i osoba</t>
  </si>
  <si>
    <t>32399 Ostale nespomenute usluge</t>
  </si>
  <si>
    <t>32411 Naknade troškova službenog puta</t>
  </si>
  <si>
    <t>32412 Naknade ostalih troškova</t>
  </si>
  <si>
    <t>32911 Naknade članovima predstavničkih i izvršnih tijela i upravnih vijeća</t>
  </si>
  <si>
    <t>32921 Premije osiguranja prijevoznih sredstava</t>
  </si>
  <si>
    <t>32922 Premije osiguranja ostale imovine</t>
  </si>
  <si>
    <t>32931 Reprezentacija</t>
  </si>
  <si>
    <t>32941 Tuzemne članarine</t>
  </si>
  <si>
    <t>32955 Novčana naknada poslodavca zbog nezapošljavanja osoba s invaliditetom</t>
  </si>
  <si>
    <t>32999 Ostali nespomenuti rashodi poslovanja</t>
  </si>
  <si>
    <t>34 Financijski rashodi</t>
  </si>
  <si>
    <t>34312 Usluge platnog prometa</t>
  </si>
  <si>
    <t>42 Rashodi za nabavu proizvedene dugotrajne imovine</t>
  </si>
  <si>
    <t>42211 Računala i računalna oprema</t>
  </si>
  <si>
    <t>42212 Uredski namještaj</t>
  </si>
  <si>
    <t>42219 Ostala uredska oprema</t>
  </si>
  <si>
    <t>42273 Oprema</t>
  </si>
  <si>
    <t>42421 Djela likovnih umjetnika</t>
  </si>
  <si>
    <t>45 Rashodi za dodatna ulaganja na nefinancijskoj imovini</t>
  </si>
  <si>
    <t>45211 Dodatna ulaganja na postrojenjima i opremi</t>
  </si>
  <si>
    <t>PRIHODI I RASHODI PREMA IZVORIMA FINANCIRANJA</t>
  </si>
  <si>
    <t>Izvor 11 Opći prihodi I primici</t>
  </si>
  <si>
    <t>Izvor: 25 Vlastiti prihodi proračunskih korisnika</t>
  </si>
  <si>
    <t>Izvor: 55 Donacije i ostali namjenski prihodi proračunskih korisnika</t>
  </si>
  <si>
    <t>Izvor: 11 Opći prihodi i primici</t>
  </si>
  <si>
    <t>Izvor: 29 Višak / manjak prihoda proračunskih korisnika</t>
  </si>
  <si>
    <t>Izvor: 99 Višak/manjak prihoda proračunskih korisnika</t>
  </si>
  <si>
    <t>POSEBNI DIO</t>
  </si>
  <si>
    <t>RASHODI PREMA PROJEKTIMA</t>
  </si>
  <si>
    <t>18119001 ADMINISTRACIJA I UPRAVLJANJE</t>
  </si>
  <si>
    <t>18120001 REDOVNI PROGRAMI</t>
  </si>
  <si>
    <t>KRUH I PECIVA</t>
  </si>
  <si>
    <t>MESO I MESNE PRERAĐEVINE</t>
  </si>
  <si>
    <t>VOĆE I POVRĆE (BEZ ŠKOLSKOG VOĆA)</t>
  </si>
  <si>
    <t>OSTALE NAMIRNICE</t>
  </si>
  <si>
    <t>MATERIJAL ZA ČIŠĆENJE</t>
  </si>
  <si>
    <t>ELEKTRIČNA ENERGIJA</t>
  </si>
  <si>
    <t>ŠKOLSKO VOĆE</t>
  </si>
  <si>
    <t xml:space="preserve"> RAČUN FINANCIRANJA</t>
  </si>
  <si>
    <t xml:space="preserve">IZVJEŠTAJ RAČUNA FINANCIRANJA PREMA EKONOMSKOJ KLASIFIKACIJI </t>
  </si>
  <si>
    <t>BROJČANA OZNAKA I NAZIV</t>
  </si>
  <si>
    <t xml:space="preserve">OSTVARENJE/IZVRŠENJE 
2022. </t>
  </si>
  <si>
    <t>IZVORNI PLAN ILI REBALANS 2023.*</t>
  </si>
  <si>
    <t>TEKUĆI PLAN 2023.*</t>
  </si>
  <si>
    <t xml:space="preserve">OSTVARENJE/IZVRŠENJE 
2023. </t>
  </si>
  <si>
    <t>INDEKS**</t>
  </si>
  <si>
    <t>7=5/4*100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</si>
  <si>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</si>
  <si>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</si>
  <si>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</si>
  <si>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</si>
  <si>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</si>
  <si>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</si>
  <si>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</si>
  <si>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</si>
  <si>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</si>
  <si>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IZVJEŠTAJ O RASHODIMA PREMA FUNKCIJSKOJ KLASIFIKACIJI</t>
  </si>
  <si>
    <t>IZVRŠENJE 01.-06.
2024.</t>
  </si>
  <si>
    <t>IZVORNI PLAN ILI REBALANS 2024.</t>
  </si>
  <si>
    <t>TEKUĆI PLAN 2024.</t>
  </si>
  <si>
    <t>7=5/3*100</t>
  </si>
  <si>
    <t>UKUPNO RASHODI</t>
  </si>
  <si>
    <t xml:space="preserve">08 Rekreacija, kultura I religija </t>
  </si>
  <si>
    <t>082 službe kulture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</si>
</sst>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59">
    <font>
      <sz val="11"/>
      <color indexed="8"/>
      <name val="Calibri"/>
      <charset val="134"/>
      <scheme val="minor"/>
    </font>
    <font>
      <b/>
      <sz val="14"/>
      <color indexed="8"/>
      <name val="Arial"/>
      <charset val="238"/>
    </font>
    <font>
      <sz val="10"/>
      <color indexed="8"/>
      <name val="Arial"/>
      <charset val="238"/>
    </font>
    <font>
      <b/>
      <sz val="12"/>
      <color indexed="8"/>
      <name val="Arial"/>
      <charset val="238"/>
    </font>
    <font>
      <b/>
      <sz val="10"/>
      <color indexed="8"/>
      <name val="Arial"/>
      <charset val="238"/>
    </font>
    <font>
      <b/>
      <sz val="10"/>
      <name val="Arial"/>
      <charset val="238"/>
    </font>
    <font>
      <i/>
      <sz val="10"/>
      <name val="Arial"/>
      <charset val="238"/>
    </font>
    <font>
      <sz val="8"/>
      <color theme="1"/>
      <name val="Calibri"/>
      <charset val="238"/>
      <scheme val="minor"/>
    </font>
    <font>
      <b/>
      <sz val="8"/>
      <color indexed="8"/>
      <name val="Arial"/>
      <charset val="238"/>
    </font>
    <font>
      <sz val="10"/>
      <name val="Arial"/>
      <charset val="238"/>
    </font>
    <font>
      <sz val="11"/>
      <color theme="1"/>
      <name val="Calibri"/>
      <charset val="238"/>
      <scheme val="minor"/>
    </font>
    <font>
      <sz val="10"/>
      <name val="Calibri"/>
      <charset val="238"/>
      <scheme val="minor"/>
    </font>
    <font>
      <b/>
      <sz val="12"/>
      <color indexed="8"/>
      <name val="Calibri"/>
      <charset val="238"/>
      <scheme val="minor"/>
    </font>
    <font>
      <b/>
      <sz val="11"/>
      <color indexed="8"/>
      <name val="Calibri"/>
      <charset val="238"/>
      <scheme val="minor"/>
    </font>
    <font>
      <sz val="11"/>
      <color indexed="8"/>
      <name val="Calibri"/>
      <charset val="238"/>
      <scheme val="minor"/>
    </font>
    <font>
      <b/>
      <sz val="14"/>
      <name val="Calibri"/>
      <charset val="238"/>
      <scheme val="minor"/>
    </font>
    <font>
      <b/>
      <sz val="12"/>
      <name val="Calibri"/>
      <charset val="238"/>
      <scheme val="minor"/>
    </font>
    <font>
      <sz val="9"/>
      <color theme="1"/>
      <name val="Verdana"/>
      <charset val="238"/>
    </font>
    <font>
      <b/>
      <sz val="10"/>
      <color rgb="FF000000"/>
      <name val="Verdana"/>
      <charset val="238"/>
    </font>
    <font>
      <sz val="10"/>
      <color rgb="FFFFFFFF"/>
      <name val="Arial"/>
      <charset val="238"/>
    </font>
    <font>
      <sz val="9"/>
      <color rgb="FFFFFFFF"/>
      <name val="Verdana"/>
      <charset val="238"/>
    </font>
    <font>
      <sz val="10"/>
      <color rgb="FF000000"/>
      <name val="Arial"/>
      <charset val="238"/>
    </font>
    <font>
      <sz val="10"/>
      <color rgb="FF0000FF"/>
      <name val="Arial"/>
      <charset val="238"/>
    </font>
    <font>
      <sz val="9"/>
      <color rgb="FF0070C0"/>
      <name val="Verdana"/>
      <charset val="238"/>
    </font>
    <font>
      <b/>
      <sz val="10"/>
      <name val="Calibri"/>
      <charset val="238"/>
      <scheme val="minor"/>
    </font>
    <font>
      <sz val="9"/>
      <color rgb="FF000000"/>
      <name val="Verdana"/>
      <charset val="238"/>
    </font>
    <font>
      <sz val="9"/>
      <name val="Verdana"/>
      <charset val="238"/>
    </font>
    <font>
      <sz val="12"/>
      <name val="Calibri"/>
      <charset val="238"/>
      <scheme val="minor"/>
    </font>
    <font>
      <b/>
      <sz val="14"/>
      <color indexed="8"/>
      <name val="Calibri"/>
      <charset val="238"/>
      <scheme val="minor"/>
    </font>
    <font>
      <sz val="10"/>
      <color indexed="8"/>
      <name val="Calibri"/>
      <charset val="238"/>
      <scheme val="minor"/>
    </font>
    <font>
      <b/>
      <sz val="10"/>
      <color indexed="8"/>
      <name val="Calibri"/>
      <charset val="238"/>
      <scheme val="minor"/>
    </font>
    <font>
      <sz val="8"/>
      <name val="Calibri"/>
      <charset val="238"/>
      <scheme val="minor"/>
    </font>
    <font>
      <sz val="10"/>
      <color indexed="10"/>
      <name val="Calibri"/>
      <charset val="238"/>
      <scheme val="minor"/>
    </font>
    <font>
      <b/>
      <sz val="20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MS Sans Serif"/>
      <charset val="238"/>
    </font>
    <font>
      <sz val="10"/>
      <name val="Geneva"/>
      <charset val="238"/>
    </font>
    <font>
      <sz val="10"/>
      <color indexed="8"/>
      <name val="MS Sans Serif"/>
      <charset val="238"/>
    </font>
  </fonts>
  <fills count="4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13" borderId="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4" borderId="11" applyNumberFormat="0" applyAlignment="0" applyProtection="0">
      <alignment vertical="center"/>
    </xf>
    <xf numFmtId="0" fontId="46" fillId="15" borderId="12" applyNumberFormat="0" applyAlignment="0" applyProtection="0">
      <alignment vertical="center"/>
    </xf>
    <xf numFmtId="0" fontId="47" fillId="15" borderId="11" applyNumberFormat="0" applyAlignment="0" applyProtection="0">
      <alignment vertical="center"/>
    </xf>
    <xf numFmtId="0" fontId="48" fillId="16" borderId="13" applyNumberFormat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10" fillId="0" borderId="0"/>
    <xf numFmtId="0" fontId="56" fillId="0" borderId="0"/>
    <xf numFmtId="0" fontId="10" fillId="0" borderId="0"/>
    <xf numFmtId="0" fontId="9" fillId="0" borderId="0"/>
    <xf numFmtId="0" fontId="9" fillId="0" borderId="0"/>
    <xf numFmtId="0" fontId="57" fillId="0" borderId="0"/>
    <xf numFmtId="0" fontId="58" fillId="0" borderId="0"/>
  </cellStyleXfs>
  <cellXfs count="152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3" fontId="2" fillId="3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3" applyNumberFormat="1" applyFont="1" applyBorder="1"/>
    <xf numFmtId="0" fontId="6" fillId="3" borderId="1" xfId="0" applyFont="1" applyFill="1" applyBorder="1" applyAlignment="1">
      <alignment horizontal="left" vertical="center" wrapText="1"/>
    </xf>
    <xf numFmtId="2" fontId="0" fillId="0" borderId="0" xfId="0" applyNumberFormat="1"/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3" fontId="2" fillId="3" borderId="1" xfId="0" applyNumberFormat="1" applyFont="1" applyFill="1" applyBorder="1" applyAlignment="1">
      <alignment horizontal="right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 applyProtection="1">
      <alignment horizontal="left" vertical="center"/>
    </xf>
    <xf numFmtId="0" fontId="5" fillId="3" borderId="1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vertical="center" wrapText="1"/>
    </xf>
    <xf numFmtId="0" fontId="0" fillId="0" borderId="1" xfId="0" applyBorder="1"/>
    <xf numFmtId="3" fontId="2" fillId="3" borderId="1" xfId="0" applyNumberFormat="1" applyFont="1" applyFill="1" applyBorder="1" applyAlignment="1" applyProtection="1">
      <alignment horizontal="right" wrapText="1"/>
    </xf>
    <xf numFmtId="0" fontId="10" fillId="0" borderId="0" xfId="51"/>
    <xf numFmtId="4" fontId="10" fillId="0" borderId="0" xfId="51" applyNumberFormat="1"/>
    <xf numFmtId="0" fontId="11" fillId="0" borderId="0" xfId="52" applyFont="1"/>
    <xf numFmtId="4" fontId="12" fillId="4" borderId="0" xfId="0" applyNumberFormat="1" applyFont="1" applyFill="1"/>
    <xf numFmtId="4" fontId="13" fillId="5" borderId="0" xfId="0" applyNumberFormat="1" applyFont="1" applyFill="1"/>
    <xf numFmtId="4" fontId="13" fillId="6" borderId="0" xfId="0" applyNumberFormat="1" applyFont="1" applyFill="1"/>
    <xf numFmtId="4" fontId="13" fillId="3" borderId="0" xfId="0" applyNumberFormat="1" applyFont="1" applyFill="1"/>
    <xf numFmtId="4" fontId="13" fillId="0" borderId="0" xfId="0" applyNumberFormat="1" applyFont="1"/>
    <xf numFmtId="4" fontId="14" fillId="3" borderId="0" xfId="0" applyNumberFormat="1" applyFont="1" applyFill="1"/>
    <xf numFmtId="4" fontId="0" fillId="0" borderId="0" xfId="0" applyNumberFormat="1" applyAlignment="1">
      <alignment horizontal="center"/>
    </xf>
    <xf numFmtId="4" fontId="0" fillId="0" borderId="0" xfId="0" applyNumberFormat="1"/>
    <xf numFmtId="4" fontId="0" fillId="3" borderId="0" xfId="0" applyNumberFormat="1" applyFill="1"/>
    <xf numFmtId="0" fontId="15" fillId="0" borderId="0" xfId="52" applyFont="1" applyAlignment="1">
      <alignment horizontal="center" vertical="center"/>
    </xf>
    <xf numFmtId="0" fontId="16" fillId="0" borderId="5" xfId="52" applyFont="1" applyBorder="1" applyAlignment="1">
      <alignment horizontal="center" vertical="center"/>
    </xf>
    <xf numFmtId="0" fontId="17" fillId="0" borderId="0" xfId="0" applyFont="1" applyAlignment="1">
      <alignment horizontal="left" indent="1"/>
    </xf>
    <xf numFmtId="0" fontId="18" fillId="0" borderId="6" xfId="0" applyFont="1" applyBorder="1" applyAlignment="1">
      <alignment horizontal="center" vertical="center" wrapText="1" indent="1"/>
    </xf>
    <xf numFmtId="0" fontId="19" fillId="7" borderId="7" xfId="0" applyFont="1" applyFill="1" applyBorder="1" applyAlignment="1">
      <alignment horizontal="left" wrapText="1" indent="1"/>
    </xf>
    <xf numFmtId="4" fontId="19" fillId="7" borderId="7" xfId="0" applyNumberFormat="1" applyFont="1" applyFill="1" applyBorder="1" applyAlignment="1">
      <alignment horizontal="right" wrapText="1" indent="1"/>
    </xf>
    <xf numFmtId="0" fontId="19" fillId="7" borderId="7" xfId="0" applyFont="1" applyFill="1" applyBorder="1" applyAlignment="1">
      <alignment horizontal="right" wrapText="1" indent="1"/>
    </xf>
    <xf numFmtId="2" fontId="20" fillId="7" borderId="7" xfId="3" applyNumberFormat="1" applyFont="1" applyFill="1" applyBorder="1" applyAlignment="1">
      <alignment horizontal="right" wrapText="1" indent="1"/>
    </xf>
    <xf numFmtId="4" fontId="12" fillId="0" borderId="0" xfId="0" applyNumberFormat="1" applyFont="1"/>
    <xf numFmtId="0" fontId="21" fillId="8" borderId="7" xfId="0" applyFont="1" applyFill="1" applyBorder="1" applyAlignment="1">
      <alignment horizontal="left" wrapText="1" indent="1"/>
    </xf>
    <xf numFmtId="4" fontId="21" fillId="8" borderId="7" xfId="0" applyNumberFormat="1" applyFont="1" applyFill="1" applyBorder="1" applyAlignment="1">
      <alignment horizontal="right" wrapText="1" indent="1"/>
    </xf>
    <xf numFmtId="0" fontId="21" fillId="8" borderId="7" xfId="0" applyFont="1" applyFill="1" applyBorder="1" applyAlignment="1">
      <alignment horizontal="right" wrapText="1" indent="1"/>
    </xf>
    <xf numFmtId="2" fontId="17" fillId="8" borderId="7" xfId="3" applyNumberFormat="1" applyFont="1" applyFill="1" applyBorder="1" applyAlignment="1">
      <alignment horizontal="right" wrapText="1" indent="1"/>
    </xf>
    <xf numFmtId="0" fontId="22" fillId="9" borderId="7" xfId="0" applyFont="1" applyFill="1" applyBorder="1" applyAlignment="1">
      <alignment horizontal="left" wrapText="1" indent="1"/>
    </xf>
    <xf numFmtId="4" fontId="22" fillId="9" borderId="7" xfId="0" applyNumberFormat="1" applyFont="1" applyFill="1" applyBorder="1" applyAlignment="1">
      <alignment horizontal="right" wrapText="1" indent="1"/>
    </xf>
    <xf numFmtId="0" fontId="22" fillId="9" borderId="7" xfId="0" applyFont="1" applyFill="1" applyBorder="1" applyAlignment="1">
      <alignment horizontal="right" wrapText="1" indent="1"/>
    </xf>
    <xf numFmtId="2" fontId="23" fillId="3" borderId="7" xfId="3" applyNumberFormat="1" applyFont="1" applyFill="1" applyBorder="1" applyAlignment="1">
      <alignment horizontal="right" wrapText="1" indent="1"/>
    </xf>
    <xf numFmtId="0" fontId="21" fillId="8" borderId="7" xfId="0" applyFont="1" applyFill="1" applyBorder="1" applyAlignment="1">
      <alignment horizontal="left" wrapText="1" indent="3"/>
    </xf>
    <xf numFmtId="0" fontId="21" fillId="9" borderId="7" xfId="0" applyFont="1" applyFill="1" applyBorder="1" applyAlignment="1">
      <alignment horizontal="left" wrapText="1" indent="4"/>
    </xf>
    <xf numFmtId="4" fontId="21" fillId="9" borderId="7" xfId="0" applyNumberFormat="1" applyFont="1" applyFill="1" applyBorder="1" applyAlignment="1">
      <alignment horizontal="right" wrapText="1" indent="1"/>
    </xf>
    <xf numFmtId="0" fontId="21" fillId="9" borderId="7" xfId="0" applyFont="1" applyFill="1" applyBorder="1" applyAlignment="1">
      <alignment horizontal="right" wrapText="1" indent="1"/>
    </xf>
    <xf numFmtId="2" fontId="17" fillId="3" borderId="7" xfId="3" applyNumberFormat="1" applyFont="1" applyFill="1" applyBorder="1" applyAlignment="1">
      <alignment horizontal="right" wrapText="1" indent="1"/>
    </xf>
    <xf numFmtId="0" fontId="21" fillId="9" borderId="7" xfId="0" applyFont="1" applyFill="1" applyBorder="1" applyAlignment="1">
      <alignment horizontal="left" wrapText="1" indent="5"/>
    </xf>
    <xf numFmtId="0" fontId="21" fillId="9" borderId="7" xfId="0" applyFont="1" applyFill="1" applyBorder="1" applyAlignment="1">
      <alignment horizontal="left" wrapText="1" indent="1"/>
    </xf>
    <xf numFmtId="0" fontId="21" fillId="9" borderId="7" xfId="0" applyFont="1" applyFill="1" applyBorder="1" applyAlignment="1">
      <alignment horizontal="left" wrapText="1" indent="3"/>
    </xf>
    <xf numFmtId="0" fontId="16" fillId="0" borderId="0" xfId="53" applyFont="1"/>
    <xf numFmtId="0" fontId="11" fillId="0" borderId="0" xfId="52" applyFont="1" applyAlignment="1">
      <alignment vertical="center"/>
    </xf>
    <xf numFmtId="0" fontId="24" fillId="0" borderId="0" xfId="52" applyFont="1"/>
    <xf numFmtId="0" fontId="11" fillId="3" borderId="0" xfId="52" applyFont="1" applyFill="1"/>
    <xf numFmtId="0" fontId="21" fillId="10" borderId="7" xfId="0" applyFont="1" applyFill="1" applyBorder="1" applyAlignment="1">
      <alignment horizontal="left" wrapText="1" indent="1"/>
    </xf>
    <xf numFmtId="4" fontId="21" fillId="10" borderId="7" xfId="0" applyNumberFormat="1" applyFont="1" applyFill="1" applyBorder="1" applyAlignment="1">
      <alignment horizontal="right" wrapText="1" indent="1"/>
    </xf>
    <xf numFmtId="0" fontId="21" fillId="10" borderId="7" xfId="0" applyFont="1" applyFill="1" applyBorder="1" applyAlignment="1">
      <alignment horizontal="right" wrapText="1" indent="1"/>
    </xf>
    <xf numFmtId="2" fontId="17" fillId="10" borderId="7" xfId="3" applyNumberFormat="1" applyFont="1" applyFill="1" applyBorder="1" applyAlignment="1">
      <alignment horizontal="right" wrapText="1" indent="1"/>
    </xf>
    <xf numFmtId="0" fontId="21" fillId="2" borderId="7" xfId="0" applyFont="1" applyFill="1" applyBorder="1" applyAlignment="1">
      <alignment horizontal="left" wrapText="1" indent="1"/>
    </xf>
    <xf numFmtId="4" fontId="21" fillId="2" borderId="7" xfId="0" applyNumberFormat="1" applyFont="1" applyFill="1" applyBorder="1" applyAlignment="1">
      <alignment horizontal="right" wrapText="1" indent="1"/>
    </xf>
    <xf numFmtId="0" fontId="21" fillId="2" borderId="7" xfId="0" applyFont="1" applyFill="1" applyBorder="1" applyAlignment="1">
      <alignment horizontal="right" wrapText="1" indent="1"/>
    </xf>
    <xf numFmtId="2" fontId="17" fillId="2" borderId="7" xfId="3" applyNumberFormat="1" applyFont="1" applyFill="1" applyBorder="1" applyAlignment="1">
      <alignment horizontal="right" wrapText="1" indent="1"/>
    </xf>
    <xf numFmtId="0" fontId="21" fillId="2" borderId="7" xfId="0" applyFont="1" applyFill="1" applyBorder="1" applyAlignment="1">
      <alignment horizontal="left" wrapText="1" indent="3"/>
    </xf>
    <xf numFmtId="3" fontId="16" fillId="0" borderId="0" xfId="53" applyNumberFormat="1" applyFont="1"/>
    <xf numFmtId="3" fontId="11" fillId="0" borderId="0" xfId="52" applyNumberFormat="1" applyFont="1"/>
    <xf numFmtId="0" fontId="24" fillId="0" borderId="0" xfId="53" applyFont="1"/>
    <xf numFmtId="0" fontId="11" fillId="0" borderId="0" xfId="53" applyFont="1" applyAlignment="1">
      <alignment horizontal="center"/>
    </xf>
    <xf numFmtId="0" fontId="11" fillId="0" borderId="0" xfId="53" applyFont="1"/>
    <xf numFmtId="0" fontId="15" fillId="0" borderId="0" xfId="53" applyFont="1" applyAlignment="1">
      <alignment horizontal="center" vertical="center"/>
    </xf>
    <xf numFmtId="0" fontId="16" fillId="0" borderId="0" xfId="53" applyFont="1" applyAlignment="1">
      <alignment horizontal="center" vertical="center"/>
    </xf>
    <xf numFmtId="0" fontId="21" fillId="11" borderId="7" xfId="0" applyFont="1" applyFill="1" applyBorder="1" applyAlignment="1">
      <alignment horizontal="left" wrapText="1" indent="1"/>
    </xf>
    <xf numFmtId="4" fontId="21" fillId="11" borderId="7" xfId="0" applyNumberFormat="1" applyFont="1" applyFill="1" applyBorder="1" applyAlignment="1">
      <alignment horizontal="right" wrapText="1" indent="1"/>
    </xf>
    <xf numFmtId="0" fontId="21" fillId="11" borderId="7" xfId="0" applyFont="1" applyFill="1" applyBorder="1" applyAlignment="1">
      <alignment horizontal="right" wrapText="1" indent="1"/>
    </xf>
    <xf numFmtId="2" fontId="25" fillId="11" borderId="7" xfId="3" applyNumberFormat="1" applyFont="1" applyFill="1" applyBorder="1" applyAlignment="1">
      <alignment horizontal="right" wrapText="1" indent="1"/>
    </xf>
    <xf numFmtId="0" fontId="9" fillId="2" borderId="7" xfId="0" applyFont="1" applyFill="1" applyBorder="1" applyAlignment="1">
      <alignment horizontal="left" wrapText="1" indent="4"/>
    </xf>
    <xf numFmtId="4" fontId="9" fillId="2" borderId="7" xfId="0" applyNumberFormat="1" applyFont="1" applyFill="1" applyBorder="1" applyAlignment="1">
      <alignment horizontal="right" wrapText="1" indent="1"/>
    </xf>
    <xf numFmtId="0" fontId="9" fillId="2" borderId="7" xfId="0" applyFont="1" applyFill="1" applyBorder="1" applyAlignment="1">
      <alignment horizontal="right" wrapText="1" indent="1"/>
    </xf>
    <xf numFmtId="2" fontId="25" fillId="2" borderId="7" xfId="3" applyNumberFormat="1" applyFont="1" applyFill="1" applyBorder="1" applyAlignment="1">
      <alignment horizontal="right" wrapText="1" indent="1"/>
    </xf>
    <xf numFmtId="2" fontId="25" fillId="3" borderId="7" xfId="3" applyNumberFormat="1" applyFont="1" applyFill="1" applyBorder="1" applyAlignment="1">
      <alignment horizontal="right" wrapText="1" indent="1"/>
    </xf>
    <xf numFmtId="0" fontId="21" fillId="2" borderId="7" xfId="0" applyFont="1" applyFill="1" applyBorder="1" applyAlignment="1">
      <alignment horizontal="left" wrapText="1" indent="4"/>
    </xf>
    <xf numFmtId="3" fontId="21" fillId="2" borderId="7" xfId="0" applyNumberFormat="1" applyFont="1" applyFill="1" applyBorder="1" applyAlignment="1">
      <alignment horizontal="right" wrapText="1" indent="1"/>
    </xf>
    <xf numFmtId="3" fontId="21" fillId="9" borderId="7" xfId="0" applyNumberFormat="1" applyFont="1" applyFill="1" applyBorder="1" applyAlignment="1">
      <alignment horizontal="right" wrapText="1" indent="1"/>
    </xf>
    <xf numFmtId="0" fontId="9" fillId="12" borderId="7" xfId="0" applyFont="1" applyFill="1" applyBorder="1" applyAlignment="1">
      <alignment horizontal="left" wrapText="1" indent="1"/>
    </xf>
    <xf numFmtId="4" fontId="9" fillId="12" borderId="7" xfId="0" applyNumberFormat="1" applyFont="1" applyFill="1" applyBorder="1" applyAlignment="1">
      <alignment horizontal="right" wrapText="1" indent="1"/>
    </xf>
    <xf numFmtId="0" fontId="9" fillId="12" borderId="7" xfId="0" applyFont="1" applyFill="1" applyBorder="1" applyAlignment="1">
      <alignment horizontal="right" wrapText="1" indent="1"/>
    </xf>
    <xf numFmtId="2" fontId="26" fillId="12" borderId="7" xfId="3" applyNumberFormat="1" applyFont="1" applyFill="1" applyBorder="1" applyAlignment="1">
      <alignment horizontal="right" wrapText="1" indent="1"/>
    </xf>
    <xf numFmtId="2" fontId="26" fillId="2" borderId="7" xfId="3" applyNumberFormat="1" applyFont="1" applyFill="1" applyBorder="1" applyAlignment="1">
      <alignment horizontal="right" wrapText="1" indent="1"/>
    </xf>
    <xf numFmtId="2" fontId="26" fillId="3" borderId="7" xfId="3" applyNumberFormat="1" applyFont="1" applyFill="1" applyBorder="1" applyAlignment="1">
      <alignment horizontal="right" wrapText="1" indent="1"/>
    </xf>
    <xf numFmtId="2" fontId="21" fillId="2" borderId="7" xfId="3" applyNumberFormat="1" applyFont="1" applyFill="1" applyBorder="1" applyAlignment="1">
      <alignment horizontal="right" wrapText="1" indent="1"/>
    </xf>
    <xf numFmtId="3" fontId="11" fillId="0" borderId="0" xfId="53" applyNumberFormat="1" applyFont="1" applyAlignment="1">
      <alignment horizontal="right"/>
    </xf>
    <xf numFmtId="4" fontId="11" fillId="0" borderId="0" xfId="53" applyNumberFormat="1" applyFont="1" applyAlignment="1">
      <alignment horizontal="right"/>
    </xf>
    <xf numFmtId="3" fontId="11" fillId="0" borderId="0" xfId="53" applyNumberFormat="1" applyFont="1"/>
    <xf numFmtId="0" fontId="27" fillId="0" borderId="0" xfId="52" applyFont="1" applyAlignment="1">
      <alignment horizontal="center"/>
    </xf>
    <xf numFmtId="0" fontId="27" fillId="0" borderId="0" xfId="52" applyFont="1"/>
    <xf numFmtId="0" fontId="15" fillId="0" borderId="0" xfId="52" applyFont="1" applyAlignment="1">
      <alignment horizontal="center" vertical="center" wrapText="1"/>
    </xf>
    <xf numFmtId="0" fontId="28" fillId="0" borderId="0" xfId="55" applyFont="1" applyAlignment="1">
      <alignment horizontal="center" vertical="center" wrapText="1"/>
    </xf>
    <xf numFmtId="0" fontId="28" fillId="0" borderId="0" xfId="55" applyFont="1" applyAlignment="1">
      <alignment horizontal="center" vertical="center"/>
    </xf>
    <xf numFmtId="0" fontId="28" fillId="0" borderId="0" xfId="55" applyFont="1" applyAlignment="1">
      <alignment horizontal="left" wrapText="1"/>
    </xf>
    <xf numFmtId="3" fontId="29" fillId="0" borderId="0" xfId="55" applyNumberFormat="1" applyFont="1"/>
    <xf numFmtId="0" fontId="30" fillId="0" borderId="2" xfId="55" applyFont="1" applyBorder="1" applyAlignment="1">
      <alignment horizontal="center" vertical="center" wrapText="1"/>
    </xf>
    <xf numFmtId="4" fontId="24" fillId="0" borderId="1" xfId="54" applyNumberFormat="1" applyFont="1" applyBorder="1" applyAlignment="1">
      <alignment horizontal="center" vertical="center" wrapText="1"/>
    </xf>
    <xf numFmtId="0" fontId="30" fillId="3" borderId="2" xfId="55" applyFont="1" applyFill="1" applyBorder="1" applyAlignment="1">
      <alignment horizontal="center" vertical="center" wrapText="1"/>
    </xf>
    <xf numFmtId="0" fontId="29" fillId="0" borderId="2" xfId="55" applyFont="1" applyBorder="1" applyAlignment="1">
      <alignment horizontal="center" vertical="center" wrapText="1"/>
    </xf>
    <xf numFmtId="3" fontId="11" fillId="0" borderId="1" xfId="54" applyNumberFormat="1" applyFont="1" applyBorder="1" applyAlignment="1">
      <alignment horizontal="center" vertical="center" wrapText="1"/>
    </xf>
    <xf numFmtId="0" fontId="29" fillId="3" borderId="2" xfId="55" applyFont="1" applyFill="1" applyBorder="1" applyAlignment="1">
      <alignment horizontal="center" vertical="center" wrapText="1"/>
    </xf>
    <xf numFmtId="4" fontId="31" fillId="0" borderId="1" xfId="54" applyNumberFormat="1" applyFont="1" applyBorder="1" applyAlignment="1">
      <alignment horizontal="center" vertical="center" wrapText="1"/>
    </xf>
    <xf numFmtId="0" fontId="30" fillId="0" borderId="2" xfId="55" applyFont="1" applyBorder="1" applyAlignment="1">
      <alignment horizontal="left" wrapText="1"/>
    </xf>
    <xf numFmtId="3" fontId="30" fillId="0" borderId="1" xfId="55" applyNumberFormat="1" applyFont="1" applyBorder="1" applyAlignment="1">
      <alignment horizontal="right"/>
    </xf>
    <xf numFmtId="3" fontId="30" fillId="3" borderId="1" xfId="55" applyNumberFormat="1" applyFont="1" applyFill="1" applyBorder="1" applyAlignment="1">
      <alignment horizontal="right"/>
    </xf>
    <xf numFmtId="9" fontId="30" fillId="0" borderId="1" xfId="3" applyFont="1" applyFill="1" applyBorder="1" applyAlignment="1" applyProtection="1">
      <alignment horizontal="center" vertical="center"/>
    </xf>
    <xf numFmtId="3" fontId="30" fillId="0" borderId="1" xfId="55" applyNumberFormat="1" applyFont="1" applyBorder="1" applyAlignment="1">
      <alignment horizontal="right" vertical="center" wrapText="1"/>
    </xf>
    <xf numFmtId="3" fontId="30" fillId="3" borderId="1" xfId="55" applyNumberFormat="1" applyFont="1" applyFill="1" applyBorder="1" applyAlignment="1">
      <alignment horizontal="right" vertical="center" wrapText="1"/>
    </xf>
    <xf numFmtId="3" fontId="30" fillId="0" borderId="1" xfId="55" applyNumberFormat="1" applyFont="1" applyBorder="1" applyAlignment="1">
      <alignment horizontal="right" wrapText="1"/>
    </xf>
    <xf numFmtId="3" fontId="30" fillId="3" borderId="1" xfId="55" applyNumberFormat="1" applyFont="1" applyFill="1" applyBorder="1" applyAlignment="1">
      <alignment horizontal="right" wrapText="1"/>
    </xf>
    <xf numFmtId="0" fontId="30" fillId="0" borderId="0" xfId="55" applyFont="1" applyAlignment="1">
      <alignment horizontal="left" wrapText="1"/>
    </xf>
    <xf numFmtId="0" fontId="30" fillId="0" borderId="5" xfId="55" applyFont="1" applyBorder="1" applyAlignment="1">
      <alignment horizontal="left" wrapText="1"/>
    </xf>
    <xf numFmtId="0" fontId="12" fillId="0" borderId="0" xfId="55" applyFont="1" applyAlignment="1">
      <alignment horizontal="left" wrapText="1"/>
    </xf>
    <xf numFmtId="3" fontId="12" fillId="0" borderId="0" xfId="55" applyNumberFormat="1" applyFont="1" applyAlignment="1">
      <alignment horizontal="right" wrapText="1"/>
    </xf>
    <xf numFmtId="4" fontId="12" fillId="0" borderId="0" xfId="55" applyNumberFormat="1" applyFont="1" applyAlignment="1">
      <alignment horizontal="center" wrapText="1"/>
    </xf>
    <xf numFmtId="4" fontId="29" fillId="0" borderId="0" xfId="55" applyNumberFormat="1" applyFont="1" applyAlignment="1">
      <alignment horizontal="center"/>
    </xf>
    <xf numFmtId="0" fontId="30" fillId="0" borderId="2" xfId="55" applyFont="1" applyBorder="1" applyAlignment="1">
      <alignment horizontal="left" vertical="center" wrapText="1"/>
    </xf>
    <xf numFmtId="3" fontId="24" fillId="0" borderId="2" xfId="55" applyNumberFormat="1" applyFont="1" applyBorder="1" applyAlignment="1">
      <alignment horizontal="right" vertical="center" wrapText="1"/>
    </xf>
    <xf numFmtId="3" fontId="24" fillId="3" borderId="2" xfId="55" applyNumberFormat="1" applyFont="1" applyFill="1" applyBorder="1" applyAlignment="1">
      <alignment horizontal="right" vertical="center" wrapText="1"/>
    </xf>
    <xf numFmtId="0" fontId="12" fillId="0" borderId="0" xfId="55" applyFont="1" applyAlignment="1">
      <alignment horizontal="right" wrapText="1"/>
    </xf>
    <xf numFmtId="0" fontId="12" fillId="3" borderId="0" xfId="55" applyFont="1" applyFill="1" applyAlignment="1">
      <alignment horizontal="right" wrapText="1"/>
    </xf>
    <xf numFmtId="3" fontId="30" fillId="0" borderId="2" xfId="55" applyNumberFormat="1" applyFont="1" applyBorder="1" applyAlignment="1">
      <alignment horizontal="right" vertical="center" wrapText="1"/>
    </xf>
    <xf numFmtId="3" fontId="30" fillId="3" borderId="2" xfId="55" applyNumberFormat="1" applyFont="1" applyFill="1" applyBorder="1" applyAlignment="1">
      <alignment horizontal="right" vertical="center" wrapText="1"/>
    </xf>
    <xf numFmtId="0" fontId="32" fillId="0" borderId="0" xfId="52" applyFont="1"/>
    <xf numFmtId="4" fontId="11" fillId="0" borderId="0" xfId="52" applyNumberFormat="1" applyFont="1" applyAlignment="1">
      <alignment vertical="center"/>
    </xf>
    <xf numFmtId="3" fontId="27" fillId="0" borderId="0" xfId="52" applyNumberFormat="1" applyFont="1"/>
    <xf numFmtId="0" fontId="10" fillId="0" borderId="0" xfId="49"/>
    <xf numFmtId="0" fontId="10" fillId="0" borderId="0" xfId="49" applyAlignment="1">
      <alignment horizontal="center" vertical="center"/>
    </xf>
    <xf numFmtId="0" fontId="33" fillId="0" borderId="0" xfId="49" applyFont="1" applyAlignment="1">
      <alignment horizontal="center" vertical="center"/>
    </xf>
    <xf numFmtId="0" fontId="34" fillId="0" borderId="0" xfId="49" applyFont="1" applyAlignment="1">
      <alignment horizontal="center" vertical="center" wrapText="1"/>
    </xf>
    <xf numFmtId="0" fontId="34" fillId="0" borderId="0" xfId="49" applyFont="1" applyAlignment="1">
      <alignment horizontal="center" vertical="center"/>
    </xf>
    <xf numFmtId="0" fontId="35" fillId="0" borderId="0" xfId="49" applyFont="1" applyAlignment="1">
      <alignment horizontal="center" vertical="center"/>
    </xf>
    <xf numFmtId="0" fontId="30" fillId="0" borderId="2" xfId="55" applyFont="1" applyBorder="1" applyAlignment="1" quotePrefix="1">
      <alignment horizontal="center" vertical="center" wrapText="1"/>
    </xf>
    <xf numFmtId="0" fontId="30" fillId="3" borderId="2" xfId="55" applyFont="1" applyFill="1" applyBorder="1" applyAlignment="1" quotePrefix="1">
      <alignment horizontal="center" vertical="center" wrapText="1"/>
    </xf>
    <xf numFmtId="0" fontId="30" fillId="0" borderId="2" xfId="55" applyFont="1" applyBorder="1" applyAlignment="1" quotePrefix="1">
      <alignment horizontal="left" wrapText="1"/>
    </xf>
    <xf numFmtId="0" fontId="28" fillId="0" borderId="0" xfId="55" applyFont="1" applyAlignment="1" quotePrefix="1">
      <alignment horizontal="center" vertical="center"/>
    </xf>
    <xf numFmtId="0" fontId="9" fillId="3" borderId="1" xfId="0" applyFont="1" applyFill="1" applyBorder="1" applyAlignment="1" quotePrefix="1">
      <alignment horizontal="left" vertical="center" wrapText="1"/>
    </xf>
    <xf numFmtId="0" fontId="6" fillId="3" borderId="1" xfId="0" applyFont="1" applyFill="1" applyBorder="1" applyAlignment="1" quotePrefix="1">
      <alignment horizontal="left" vertical="center"/>
    </xf>
    <xf numFmtId="0" fontId="6" fillId="3" borderId="1" xfId="0" applyFont="1" applyFill="1" applyBorder="1" applyAlignment="1" quotePrefix="1">
      <alignment horizontal="left" vertical="center" wrapText="1"/>
    </xf>
  </cellXfs>
  <cellStyles count="56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Normal 2 2" xfId="50"/>
    <cellStyle name="Normal 3" xfId="51"/>
    <cellStyle name="Normal 4" xfId="52"/>
    <cellStyle name="Normal 5" xfId="53"/>
    <cellStyle name="Obično_1Prihodi-rashodi2004" xfId="54"/>
    <cellStyle name="Obično_bilanca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419100</xdr:colOff>
      <xdr:row>4</xdr:row>
      <xdr:rowOff>95250</xdr:rowOff>
    </xdr:from>
    <xdr:to>
      <xdr:col>19</xdr:col>
      <xdr:colOff>133350</xdr:colOff>
      <xdr:row>13</xdr:row>
      <xdr:rowOff>104775</xdr:rowOff>
    </xdr:to>
    <xdr:pic>
      <xdr:nvPicPr>
        <xdr:cNvPr id="2" name="Picture 1" descr="cid:image001.png@01D7E849.92F18F40"/>
        <xdr:cNvPicPr>
          <a:picLocks noChangeAspect="1" noChangeArrowheads="1"/>
        </xdr:cNvPicPr>
      </xdr:nvPicPr>
      <xdr:blipFill>
        <a:blip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020175" y="857250"/>
          <a:ext cx="4591050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2"/>
  <sheetViews>
    <sheetView workbookViewId="0">
      <selection activeCell="A29" sqref="A29"/>
    </sheetView>
  </sheetViews>
  <sheetFormatPr defaultColWidth="8.85714285714286" defaultRowHeight="15"/>
  <cols>
    <col min="1" max="16384" width="8.85714285714286" style="146"/>
  </cols>
  <sheetData>
    <row r="1" spans="1:7">
      <c r="A1" s="147"/>
      <c r="B1" s="147"/>
      <c r="C1" s="147"/>
      <c r="D1" s="147"/>
      <c r="E1" s="147"/>
      <c r="F1" s="147"/>
      <c r="G1" s="147"/>
    </row>
    <row r="2" ht="26.25" spans="1:9">
      <c r="A2" s="148" t="s">
        <v>0</v>
      </c>
      <c r="B2" s="148"/>
      <c r="C2" s="148"/>
      <c r="D2" s="148"/>
      <c r="E2" s="148"/>
      <c r="F2" s="148"/>
      <c r="G2" s="148"/>
      <c r="H2" s="148"/>
      <c r="I2" s="148"/>
    </row>
    <row r="3" ht="26.25" spans="1:9">
      <c r="A3" s="148" t="s">
        <v>1</v>
      </c>
      <c r="B3" s="148"/>
      <c r="C3" s="148"/>
      <c r="D3" s="148"/>
      <c r="E3" s="148"/>
      <c r="F3" s="148"/>
      <c r="G3" s="148"/>
      <c r="H3" s="148"/>
      <c r="I3" s="148"/>
    </row>
    <row r="4" spans="1:7">
      <c r="A4" s="147"/>
      <c r="B4" s="147"/>
      <c r="C4" s="147"/>
      <c r="D4" s="147"/>
      <c r="E4" s="147"/>
      <c r="F4" s="147"/>
      <c r="G4" s="147"/>
    </row>
    <row r="7" spans="1:7">
      <c r="A7" s="147"/>
      <c r="B7" s="147"/>
      <c r="C7" s="147"/>
      <c r="D7" s="147"/>
      <c r="E7" s="147"/>
      <c r="F7" s="147"/>
      <c r="G7" s="147"/>
    </row>
    <row r="8" ht="21" customHeight="1" spans="1:9">
      <c r="A8" s="149" t="s">
        <v>2</v>
      </c>
      <c r="B8" s="149"/>
      <c r="C8" s="149"/>
      <c r="D8" s="149"/>
      <c r="E8" s="149"/>
      <c r="F8" s="149"/>
      <c r="G8" s="149"/>
      <c r="H8" s="149"/>
      <c r="I8" s="149"/>
    </row>
    <row r="9" spans="1:9">
      <c r="A9" s="149"/>
      <c r="B9" s="149"/>
      <c r="C9" s="149"/>
      <c r="D9" s="149"/>
      <c r="E9" s="149"/>
      <c r="F9" s="149"/>
      <c r="G9" s="149"/>
      <c r="H9" s="149"/>
      <c r="I9" s="149"/>
    </row>
    <row r="10" spans="1:9">
      <c r="A10" s="149"/>
      <c r="B10" s="149"/>
      <c r="C10" s="149"/>
      <c r="D10" s="149"/>
      <c r="E10" s="149"/>
      <c r="F10" s="149"/>
      <c r="G10" s="149"/>
      <c r="H10" s="149"/>
      <c r="I10" s="149"/>
    </row>
    <row r="11" ht="23.25" spans="1:9">
      <c r="A11" s="150"/>
      <c r="B11" s="150"/>
      <c r="C11" s="150"/>
      <c r="D11" s="150"/>
      <c r="E11" s="150"/>
      <c r="F11" s="150"/>
      <c r="G11" s="150"/>
      <c r="H11" s="150"/>
      <c r="I11" s="150"/>
    </row>
    <row r="12" spans="1:7">
      <c r="A12" s="147"/>
      <c r="B12" s="147"/>
      <c r="C12" s="147"/>
      <c r="D12" s="147"/>
      <c r="E12" s="147"/>
      <c r="F12" s="147"/>
      <c r="G12" s="147"/>
    </row>
    <row r="14" spans="1:7">
      <c r="A14" s="147"/>
      <c r="B14" s="147"/>
      <c r="C14" s="147"/>
      <c r="D14" s="147"/>
      <c r="E14" s="147"/>
      <c r="F14" s="147"/>
      <c r="G14" s="147"/>
    </row>
    <row r="15" spans="1:7">
      <c r="A15" s="147"/>
      <c r="B15" s="147"/>
      <c r="C15" s="147"/>
      <c r="D15" s="147"/>
      <c r="E15" s="147"/>
      <c r="F15" s="147"/>
      <c r="G15" s="147"/>
    </row>
    <row r="16" spans="1:7">
      <c r="A16" s="147"/>
      <c r="B16" s="147"/>
      <c r="C16" s="147"/>
      <c r="D16" s="147"/>
      <c r="E16" s="147"/>
      <c r="F16" s="147"/>
      <c r="G16" s="147"/>
    </row>
    <row r="17" spans="1:7">
      <c r="A17" s="147"/>
      <c r="B17" s="147"/>
      <c r="C17" s="147"/>
      <c r="D17" s="147"/>
      <c r="E17" s="147"/>
      <c r="F17" s="147"/>
      <c r="G17" s="147"/>
    </row>
    <row r="18" spans="1:7">
      <c r="A18" s="147"/>
      <c r="B18" s="147"/>
      <c r="C18" s="147"/>
      <c r="D18" s="147"/>
      <c r="E18" s="147"/>
      <c r="F18" s="147"/>
      <c r="G18" s="147"/>
    </row>
    <row r="19" spans="1:7">
      <c r="A19" s="147"/>
      <c r="B19" s="147"/>
      <c r="C19" s="147"/>
      <c r="D19" s="147"/>
      <c r="E19" s="147"/>
      <c r="F19" s="147"/>
      <c r="G19" s="147"/>
    </row>
    <row r="20" spans="1:7">
      <c r="A20" s="147"/>
      <c r="B20" s="147"/>
      <c r="C20" s="147"/>
      <c r="D20" s="147"/>
      <c r="E20" s="147"/>
      <c r="F20" s="147"/>
      <c r="G20" s="147"/>
    </row>
    <row r="21" spans="1:7">
      <c r="A21" s="147"/>
      <c r="B21" s="147"/>
      <c r="C21" s="147"/>
      <c r="D21" s="147"/>
      <c r="E21" s="147"/>
      <c r="F21" s="147"/>
      <c r="G21" s="147"/>
    </row>
    <row r="22" spans="1:7">
      <c r="A22" s="147"/>
      <c r="B22" s="147"/>
      <c r="C22" s="147"/>
      <c r="D22" s="147"/>
      <c r="E22" s="147"/>
      <c r="F22" s="147"/>
      <c r="G22" s="147"/>
    </row>
    <row r="24" spans="1:7">
      <c r="A24" s="147"/>
      <c r="B24" s="147"/>
      <c r="C24" s="147"/>
      <c r="D24" s="147"/>
      <c r="E24" s="147"/>
      <c r="F24" s="147"/>
      <c r="G24" s="147"/>
    </row>
    <row r="25" spans="1:7">
      <c r="A25" s="147"/>
      <c r="B25" s="147"/>
      <c r="C25" s="147"/>
      <c r="D25" s="147"/>
      <c r="E25" s="147"/>
      <c r="F25" s="147"/>
      <c r="G25" s="147"/>
    </row>
    <row r="26" spans="1:7">
      <c r="A26" s="147"/>
      <c r="B26" s="147"/>
      <c r="C26" s="147"/>
      <c r="D26" s="147"/>
      <c r="E26" s="147"/>
      <c r="F26" s="147"/>
      <c r="G26" s="147"/>
    </row>
    <row r="27" spans="1:7">
      <c r="A27" s="147"/>
      <c r="B27" s="147"/>
      <c r="C27" s="147"/>
      <c r="D27" s="147"/>
      <c r="E27" s="147"/>
      <c r="F27" s="147"/>
      <c r="G27" s="147"/>
    </row>
    <row r="28" ht="15.75" spans="1:9">
      <c r="A28" s="151" t="s">
        <v>3</v>
      </c>
      <c r="B28" s="151"/>
      <c r="C28" s="151"/>
      <c r="D28" s="151"/>
      <c r="E28" s="151"/>
      <c r="F28" s="151"/>
      <c r="G28" s="151"/>
      <c r="H28" s="151"/>
      <c r="I28" s="151"/>
    </row>
    <row r="29" spans="1:7">
      <c r="A29" s="147"/>
      <c r="B29" s="147"/>
      <c r="C29" s="147"/>
      <c r="D29" s="147"/>
      <c r="E29" s="147"/>
      <c r="F29" s="147"/>
      <c r="G29" s="147"/>
    </row>
    <row r="30" spans="1:7">
      <c r="A30" s="147"/>
      <c r="B30" s="147"/>
      <c r="C30" s="147"/>
      <c r="D30" s="147"/>
      <c r="E30" s="147"/>
      <c r="F30" s="147"/>
      <c r="G30" s="147"/>
    </row>
    <row r="31" spans="1:7">
      <c r="A31" s="147"/>
      <c r="B31" s="147"/>
      <c r="C31" s="147"/>
      <c r="D31" s="147"/>
      <c r="E31" s="147"/>
      <c r="F31" s="147"/>
      <c r="G31" s="147"/>
    </row>
    <row r="32" spans="1:7">
      <c r="A32" s="147"/>
      <c r="B32" s="147"/>
      <c r="C32" s="147"/>
      <c r="D32" s="147"/>
      <c r="E32" s="147"/>
      <c r="F32" s="147"/>
      <c r="G32" s="147"/>
    </row>
  </sheetData>
  <mergeCells count="5">
    <mergeCell ref="A2:I2"/>
    <mergeCell ref="A3:I3"/>
    <mergeCell ref="A11:I11"/>
    <mergeCell ref="A28:I28"/>
    <mergeCell ref="A8:I10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theme="8" tint="0.399975585192419"/>
    <pageSetUpPr fitToPage="1"/>
  </sheetPr>
  <dimension ref="A2:L29"/>
  <sheetViews>
    <sheetView topLeftCell="A4" workbookViewId="0">
      <selection activeCell="F25" sqref="F25"/>
    </sheetView>
  </sheetViews>
  <sheetFormatPr defaultColWidth="9" defaultRowHeight="15.75"/>
  <cols>
    <col min="1" max="1" width="7.57142857142857" style="108" customWidth="1"/>
    <col min="2" max="2" width="40.2857142857143" style="108" customWidth="1"/>
    <col min="3" max="3" width="13.2857142857143" style="108" customWidth="1"/>
    <col min="4" max="5" width="16.7142857142857" style="108" customWidth="1"/>
    <col min="6" max="6" width="13.4285714285714" style="109" customWidth="1"/>
    <col min="7" max="7" width="10.5714285714286" style="109" customWidth="1"/>
    <col min="8" max="8" width="11.2857142857143" style="109" customWidth="1"/>
    <col min="9" max="9" width="9.14285714285714" style="109"/>
    <col min="10" max="10" width="14.7142857142857" style="109" customWidth="1"/>
    <col min="11" max="11" width="15" style="109" customWidth="1"/>
    <col min="12" max="12" width="15.8571428571429" style="109" customWidth="1"/>
    <col min="13" max="257" width="9.14285714285714" style="109"/>
    <col min="258" max="258" width="7.57142857142857" style="109" customWidth="1"/>
    <col min="259" max="259" width="40.7142857142857" style="109" customWidth="1"/>
    <col min="260" max="260" width="13.4285714285714" style="109" customWidth="1"/>
    <col min="261" max="261" width="16.7142857142857" style="109" customWidth="1"/>
    <col min="262" max="262" width="13.4285714285714" style="109" customWidth="1"/>
    <col min="263" max="263" width="10.5714285714286" style="109" customWidth="1"/>
    <col min="264" max="264" width="11.2857142857143" style="109" customWidth="1"/>
    <col min="265" max="265" width="9.14285714285714" style="109"/>
    <col min="266" max="266" width="14.7142857142857" style="109" customWidth="1"/>
    <col min="267" max="267" width="15" style="109" customWidth="1"/>
    <col min="268" max="268" width="15.8571428571429" style="109" customWidth="1"/>
    <col min="269" max="513" width="9.14285714285714" style="109"/>
    <col min="514" max="514" width="7.57142857142857" style="109" customWidth="1"/>
    <col min="515" max="515" width="40.7142857142857" style="109" customWidth="1"/>
    <col min="516" max="516" width="13.4285714285714" style="109" customWidth="1"/>
    <col min="517" max="517" width="16.7142857142857" style="109" customWidth="1"/>
    <col min="518" max="518" width="13.4285714285714" style="109" customWidth="1"/>
    <col min="519" max="519" width="10.5714285714286" style="109" customWidth="1"/>
    <col min="520" max="520" width="11.2857142857143" style="109" customWidth="1"/>
    <col min="521" max="521" width="9.14285714285714" style="109"/>
    <col min="522" max="522" width="14.7142857142857" style="109" customWidth="1"/>
    <col min="523" max="523" width="15" style="109" customWidth="1"/>
    <col min="524" max="524" width="15.8571428571429" style="109" customWidth="1"/>
    <col min="525" max="769" width="9.14285714285714" style="109"/>
    <col min="770" max="770" width="7.57142857142857" style="109" customWidth="1"/>
    <col min="771" max="771" width="40.7142857142857" style="109" customWidth="1"/>
    <col min="772" max="772" width="13.4285714285714" style="109" customWidth="1"/>
    <col min="773" max="773" width="16.7142857142857" style="109" customWidth="1"/>
    <col min="774" max="774" width="13.4285714285714" style="109" customWidth="1"/>
    <col min="775" max="775" width="10.5714285714286" style="109" customWidth="1"/>
    <col min="776" max="776" width="11.2857142857143" style="109" customWidth="1"/>
    <col min="777" max="777" width="9.14285714285714" style="109"/>
    <col min="778" max="778" width="14.7142857142857" style="109" customWidth="1"/>
    <col min="779" max="779" width="15" style="109" customWidth="1"/>
    <col min="780" max="780" width="15.8571428571429" style="109" customWidth="1"/>
    <col min="781" max="1025" width="9.14285714285714" style="109"/>
    <col min="1026" max="1026" width="7.57142857142857" style="109" customWidth="1"/>
    <col min="1027" max="1027" width="40.7142857142857" style="109" customWidth="1"/>
    <col min="1028" max="1028" width="13.4285714285714" style="109" customWidth="1"/>
    <col min="1029" max="1029" width="16.7142857142857" style="109" customWidth="1"/>
    <col min="1030" max="1030" width="13.4285714285714" style="109" customWidth="1"/>
    <col min="1031" max="1031" width="10.5714285714286" style="109" customWidth="1"/>
    <col min="1032" max="1032" width="11.2857142857143" style="109" customWidth="1"/>
    <col min="1033" max="1033" width="9.14285714285714" style="109"/>
    <col min="1034" max="1034" width="14.7142857142857" style="109" customWidth="1"/>
    <col min="1035" max="1035" width="15" style="109" customWidth="1"/>
    <col min="1036" max="1036" width="15.8571428571429" style="109" customWidth="1"/>
    <col min="1037" max="1281" width="9.14285714285714" style="109"/>
    <col min="1282" max="1282" width="7.57142857142857" style="109" customWidth="1"/>
    <col min="1283" max="1283" width="40.7142857142857" style="109" customWidth="1"/>
    <col min="1284" max="1284" width="13.4285714285714" style="109" customWidth="1"/>
    <col min="1285" max="1285" width="16.7142857142857" style="109" customWidth="1"/>
    <col min="1286" max="1286" width="13.4285714285714" style="109" customWidth="1"/>
    <col min="1287" max="1287" width="10.5714285714286" style="109" customWidth="1"/>
    <col min="1288" max="1288" width="11.2857142857143" style="109" customWidth="1"/>
    <col min="1289" max="1289" width="9.14285714285714" style="109"/>
    <col min="1290" max="1290" width="14.7142857142857" style="109" customWidth="1"/>
    <col min="1291" max="1291" width="15" style="109" customWidth="1"/>
    <col min="1292" max="1292" width="15.8571428571429" style="109" customWidth="1"/>
    <col min="1293" max="1537" width="9.14285714285714" style="109"/>
    <col min="1538" max="1538" width="7.57142857142857" style="109" customWidth="1"/>
    <col min="1539" max="1539" width="40.7142857142857" style="109" customWidth="1"/>
    <col min="1540" max="1540" width="13.4285714285714" style="109" customWidth="1"/>
    <col min="1541" max="1541" width="16.7142857142857" style="109" customWidth="1"/>
    <col min="1542" max="1542" width="13.4285714285714" style="109" customWidth="1"/>
    <col min="1543" max="1543" width="10.5714285714286" style="109" customWidth="1"/>
    <col min="1544" max="1544" width="11.2857142857143" style="109" customWidth="1"/>
    <col min="1545" max="1545" width="9.14285714285714" style="109"/>
    <col min="1546" max="1546" width="14.7142857142857" style="109" customWidth="1"/>
    <col min="1547" max="1547" width="15" style="109" customWidth="1"/>
    <col min="1548" max="1548" width="15.8571428571429" style="109" customWidth="1"/>
    <col min="1549" max="1793" width="9.14285714285714" style="109"/>
    <col min="1794" max="1794" width="7.57142857142857" style="109" customWidth="1"/>
    <col min="1795" max="1795" width="40.7142857142857" style="109" customWidth="1"/>
    <col min="1796" max="1796" width="13.4285714285714" style="109" customWidth="1"/>
    <col min="1797" max="1797" width="16.7142857142857" style="109" customWidth="1"/>
    <col min="1798" max="1798" width="13.4285714285714" style="109" customWidth="1"/>
    <col min="1799" max="1799" width="10.5714285714286" style="109" customWidth="1"/>
    <col min="1800" max="1800" width="11.2857142857143" style="109" customWidth="1"/>
    <col min="1801" max="1801" width="9.14285714285714" style="109"/>
    <col min="1802" max="1802" width="14.7142857142857" style="109" customWidth="1"/>
    <col min="1803" max="1803" width="15" style="109" customWidth="1"/>
    <col min="1804" max="1804" width="15.8571428571429" style="109" customWidth="1"/>
    <col min="1805" max="2049" width="9.14285714285714" style="109"/>
    <col min="2050" max="2050" width="7.57142857142857" style="109" customWidth="1"/>
    <col min="2051" max="2051" width="40.7142857142857" style="109" customWidth="1"/>
    <col min="2052" max="2052" width="13.4285714285714" style="109" customWidth="1"/>
    <col min="2053" max="2053" width="16.7142857142857" style="109" customWidth="1"/>
    <col min="2054" max="2054" width="13.4285714285714" style="109" customWidth="1"/>
    <col min="2055" max="2055" width="10.5714285714286" style="109" customWidth="1"/>
    <col min="2056" max="2056" width="11.2857142857143" style="109" customWidth="1"/>
    <col min="2057" max="2057" width="9.14285714285714" style="109"/>
    <col min="2058" max="2058" width="14.7142857142857" style="109" customWidth="1"/>
    <col min="2059" max="2059" width="15" style="109" customWidth="1"/>
    <col min="2060" max="2060" width="15.8571428571429" style="109" customWidth="1"/>
    <col min="2061" max="2305" width="9.14285714285714" style="109"/>
    <col min="2306" max="2306" width="7.57142857142857" style="109" customWidth="1"/>
    <col min="2307" max="2307" width="40.7142857142857" style="109" customWidth="1"/>
    <col min="2308" max="2308" width="13.4285714285714" style="109" customWidth="1"/>
    <col min="2309" max="2309" width="16.7142857142857" style="109" customWidth="1"/>
    <col min="2310" max="2310" width="13.4285714285714" style="109" customWidth="1"/>
    <col min="2311" max="2311" width="10.5714285714286" style="109" customWidth="1"/>
    <col min="2312" max="2312" width="11.2857142857143" style="109" customWidth="1"/>
    <col min="2313" max="2313" width="9.14285714285714" style="109"/>
    <col min="2314" max="2314" width="14.7142857142857" style="109" customWidth="1"/>
    <col min="2315" max="2315" width="15" style="109" customWidth="1"/>
    <col min="2316" max="2316" width="15.8571428571429" style="109" customWidth="1"/>
    <col min="2317" max="2561" width="9.14285714285714" style="109"/>
    <col min="2562" max="2562" width="7.57142857142857" style="109" customWidth="1"/>
    <col min="2563" max="2563" width="40.7142857142857" style="109" customWidth="1"/>
    <col min="2564" max="2564" width="13.4285714285714" style="109" customWidth="1"/>
    <col min="2565" max="2565" width="16.7142857142857" style="109" customWidth="1"/>
    <col min="2566" max="2566" width="13.4285714285714" style="109" customWidth="1"/>
    <col min="2567" max="2567" width="10.5714285714286" style="109" customWidth="1"/>
    <col min="2568" max="2568" width="11.2857142857143" style="109" customWidth="1"/>
    <col min="2569" max="2569" width="9.14285714285714" style="109"/>
    <col min="2570" max="2570" width="14.7142857142857" style="109" customWidth="1"/>
    <col min="2571" max="2571" width="15" style="109" customWidth="1"/>
    <col min="2572" max="2572" width="15.8571428571429" style="109" customWidth="1"/>
    <col min="2573" max="2817" width="9.14285714285714" style="109"/>
    <col min="2818" max="2818" width="7.57142857142857" style="109" customWidth="1"/>
    <col min="2819" max="2819" width="40.7142857142857" style="109" customWidth="1"/>
    <col min="2820" max="2820" width="13.4285714285714" style="109" customWidth="1"/>
    <col min="2821" max="2821" width="16.7142857142857" style="109" customWidth="1"/>
    <col min="2822" max="2822" width="13.4285714285714" style="109" customWidth="1"/>
    <col min="2823" max="2823" width="10.5714285714286" style="109" customWidth="1"/>
    <col min="2824" max="2824" width="11.2857142857143" style="109" customWidth="1"/>
    <col min="2825" max="2825" width="9.14285714285714" style="109"/>
    <col min="2826" max="2826" width="14.7142857142857" style="109" customWidth="1"/>
    <col min="2827" max="2827" width="15" style="109" customWidth="1"/>
    <col min="2828" max="2828" width="15.8571428571429" style="109" customWidth="1"/>
    <col min="2829" max="3073" width="9.14285714285714" style="109"/>
    <col min="3074" max="3074" width="7.57142857142857" style="109" customWidth="1"/>
    <col min="3075" max="3075" width="40.7142857142857" style="109" customWidth="1"/>
    <col min="3076" max="3076" width="13.4285714285714" style="109" customWidth="1"/>
    <col min="3077" max="3077" width="16.7142857142857" style="109" customWidth="1"/>
    <col min="3078" max="3078" width="13.4285714285714" style="109" customWidth="1"/>
    <col min="3079" max="3079" width="10.5714285714286" style="109" customWidth="1"/>
    <col min="3080" max="3080" width="11.2857142857143" style="109" customWidth="1"/>
    <col min="3081" max="3081" width="9.14285714285714" style="109"/>
    <col min="3082" max="3082" width="14.7142857142857" style="109" customWidth="1"/>
    <col min="3083" max="3083" width="15" style="109" customWidth="1"/>
    <col min="3084" max="3084" width="15.8571428571429" style="109" customWidth="1"/>
    <col min="3085" max="3329" width="9.14285714285714" style="109"/>
    <col min="3330" max="3330" width="7.57142857142857" style="109" customWidth="1"/>
    <col min="3331" max="3331" width="40.7142857142857" style="109" customWidth="1"/>
    <col min="3332" max="3332" width="13.4285714285714" style="109" customWidth="1"/>
    <col min="3333" max="3333" width="16.7142857142857" style="109" customWidth="1"/>
    <col min="3334" max="3334" width="13.4285714285714" style="109" customWidth="1"/>
    <col min="3335" max="3335" width="10.5714285714286" style="109" customWidth="1"/>
    <col min="3336" max="3336" width="11.2857142857143" style="109" customWidth="1"/>
    <col min="3337" max="3337" width="9.14285714285714" style="109"/>
    <col min="3338" max="3338" width="14.7142857142857" style="109" customWidth="1"/>
    <col min="3339" max="3339" width="15" style="109" customWidth="1"/>
    <col min="3340" max="3340" width="15.8571428571429" style="109" customWidth="1"/>
    <col min="3341" max="3585" width="9.14285714285714" style="109"/>
    <col min="3586" max="3586" width="7.57142857142857" style="109" customWidth="1"/>
    <col min="3587" max="3587" width="40.7142857142857" style="109" customWidth="1"/>
    <col min="3588" max="3588" width="13.4285714285714" style="109" customWidth="1"/>
    <col min="3589" max="3589" width="16.7142857142857" style="109" customWidth="1"/>
    <col min="3590" max="3590" width="13.4285714285714" style="109" customWidth="1"/>
    <col min="3591" max="3591" width="10.5714285714286" style="109" customWidth="1"/>
    <col min="3592" max="3592" width="11.2857142857143" style="109" customWidth="1"/>
    <col min="3593" max="3593" width="9.14285714285714" style="109"/>
    <col min="3594" max="3594" width="14.7142857142857" style="109" customWidth="1"/>
    <col min="3595" max="3595" width="15" style="109" customWidth="1"/>
    <col min="3596" max="3596" width="15.8571428571429" style="109" customWidth="1"/>
    <col min="3597" max="3841" width="9.14285714285714" style="109"/>
    <col min="3842" max="3842" width="7.57142857142857" style="109" customWidth="1"/>
    <col min="3843" max="3843" width="40.7142857142857" style="109" customWidth="1"/>
    <col min="3844" max="3844" width="13.4285714285714" style="109" customWidth="1"/>
    <col min="3845" max="3845" width="16.7142857142857" style="109" customWidth="1"/>
    <col min="3846" max="3846" width="13.4285714285714" style="109" customWidth="1"/>
    <col min="3847" max="3847" width="10.5714285714286" style="109" customWidth="1"/>
    <col min="3848" max="3848" width="11.2857142857143" style="109" customWidth="1"/>
    <col min="3849" max="3849" width="9.14285714285714" style="109"/>
    <col min="3850" max="3850" width="14.7142857142857" style="109" customWidth="1"/>
    <col min="3851" max="3851" width="15" style="109" customWidth="1"/>
    <col min="3852" max="3852" width="15.8571428571429" style="109" customWidth="1"/>
    <col min="3853" max="4097" width="9.14285714285714" style="109"/>
    <col min="4098" max="4098" width="7.57142857142857" style="109" customWidth="1"/>
    <col min="4099" max="4099" width="40.7142857142857" style="109" customWidth="1"/>
    <col min="4100" max="4100" width="13.4285714285714" style="109" customWidth="1"/>
    <col min="4101" max="4101" width="16.7142857142857" style="109" customWidth="1"/>
    <col min="4102" max="4102" width="13.4285714285714" style="109" customWidth="1"/>
    <col min="4103" max="4103" width="10.5714285714286" style="109" customWidth="1"/>
    <col min="4104" max="4104" width="11.2857142857143" style="109" customWidth="1"/>
    <col min="4105" max="4105" width="9.14285714285714" style="109"/>
    <col min="4106" max="4106" width="14.7142857142857" style="109" customWidth="1"/>
    <col min="4107" max="4107" width="15" style="109" customWidth="1"/>
    <col min="4108" max="4108" width="15.8571428571429" style="109" customWidth="1"/>
    <col min="4109" max="4353" width="9.14285714285714" style="109"/>
    <col min="4354" max="4354" width="7.57142857142857" style="109" customWidth="1"/>
    <col min="4355" max="4355" width="40.7142857142857" style="109" customWidth="1"/>
    <col min="4356" max="4356" width="13.4285714285714" style="109" customWidth="1"/>
    <col min="4357" max="4357" width="16.7142857142857" style="109" customWidth="1"/>
    <col min="4358" max="4358" width="13.4285714285714" style="109" customWidth="1"/>
    <col min="4359" max="4359" width="10.5714285714286" style="109" customWidth="1"/>
    <col min="4360" max="4360" width="11.2857142857143" style="109" customWidth="1"/>
    <col min="4361" max="4361" width="9.14285714285714" style="109"/>
    <col min="4362" max="4362" width="14.7142857142857" style="109" customWidth="1"/>
    <col min="4363" max="4363" width="15" style="109" customWidth="1"/>
    <col min="4364" max="4364" width="15.8571428571429" style="109" customWidth="1"/>
    <col min="4365" max="4609" width="9.14285714285714" style="109"/>
    <col min="4610" max="4610" width="7.57142857142857" style="109" customWidth="1"/>
    <col min="4611" max="4611" width="40.7142857142857" style="109" customWidth="1"/>
    <col min="4612" max="4612" width="13.4285714285714" style="109" customWidth="1"/>
    <col min="4613" max="4613" width="16.7142857142857" style="109" customWidth="1"/>
    <col min="4614" max="4614" width="13.4285714285714" style="109" customWidth="1"/>
    <col min="4615" max="4615" width="10.5714285714286" style="109" customWidth="1"/>
    <col min="4616" max="4616" width="11.2857142857143" style="109" customWidth="1"/>
    <col min="4617" max="4617" width="9.14285714285714" style="109"/>
    <col min="4618" max="4618" width="14.7142857142857" style="109" customWidth="1"/>
    <col min="4619" max="4619" width="15" style="109" customWidth="1"/>
    <col min="4620" max="4620" width="15.8571428571429" style="109" customWidth="1"/>
    <col min="4621" max="4865" width="9.14285714285714" style="109"/>
    <col min="4866" max="4866" width="7.57142857142857" style="109" customWidth="1"/>
    <col min="4867" max="4867" width="40.7142857142857" style="109" customWidth="1"/>
    <col min="4868" max="4868" width="13.4285714285714" style="109" customWidth="1"/>
    <col min="4869" max="4869" width="16.7142857142857" style="109" customWidth="1"/>
    <col min="4870" max="4870" width="13.4285714285714" style="109" customWidth="1"/>
    <col min="4871" max="4871" width="10.5714285714286" style="109" customWidth="1"/>
    <col min="4872" max="4872" width="11.2857142857143" style="109" customWidth="1"/>
    <col min="4873" max="4873" width="9.14285714285714" style="109"/>
    <col min="4874" max="4874" width="14.7142857142857" style="109" customWidth="1"/>
    <col min="4875" max="4875" width="15" style="109" customWidth="1"/>
    <col min="4876" max="4876" width="15.8571428571429" style="109" customWidth="1"/>
    <col min="4877" max="5121" width="9.14285714285714" style="109"/>
    <col min="5122" max="5122" width="7.57142857142857" style="109" customWidth="1"/>
    <col min="5123" max="5123" width="40.7142857142857" style="109" customWidth="1"/>
    <col min="5124" max="5124" width="13.4285714285714" style="109" customWidth="1"/>
    <col min="5125" max="5125" width="16.7142857142857" style="109" customWidth="1"/>
    <col min="5126" max="5126" width="13.4285714285714" style="109" customWidth="1"/>
    <col min="5127" max="5127" width="10.5714285714286" style="109" customWidth="1"/>
    <col min="5128" max="5128" width="11.2857142857143" style="109" customWidth="1"/>
    <col min="5129" max="5129" width="9.14285714285714" style="109"/>
    <col min="5130" max="5130" width="14.7142857142857" style="109" customWidth="1"/>
    <col min="5131" max="5131" width="15" style="109" customWidth="1"/>
    <col min="5132" max="5132" width="15.8571428571429" style="109" customWidth="1"/>
    <col min="5133" max="5377" width="9.14285714285714" style="109"/>
    <col min="5378" max="5378" width="7.57142857142857" style="109" customWidth="1"/>
    <col min="5379" max="5379" width="40.7142857142857" style="109" customWidth="1"/>
    <col min="5380" max="5380" width="13.4285714285714" style="109" customWidth="1"/>
    <col min="5381" max="5381" width="16.7142857142857" style="109" customWidth="1"/>
    <col min="5382" max="5382" width="13.4285714285714" style="109" customWidth="1"/>
    <col min="5383" max="5383" width="10.5714285714286" style="109" customWidth="1"/>
    <col min="5384" max="5384" width="11.2857142857143" style="109" customWidth="1"/>
    <col min="5385" max="5385" width="9.14285714285714" style="109"/>
    <col min="5386" max="5386" width="14.7142857142857" style="109" customWidth="1"/>
    <col min="5387" max="5387" width="15" style="109" customWidth="1"/>
    <col min="5388" max="5388" width="15.8571428571429" style="109" customWidth="1"/>
    <col min="5389" max="5633" width="9.14285714285714" style="109"/>
    <col min="5634" max="5634" width="7.57142857142857" style="109" customWidth="1"/>
    <col min="5635" max="5635" width="40.7142857142857" style="109" customWidth="1"/>
    <col min="5636" max="5636" width="13.4285714285714" style="109" customWidth="1"/>
    <col min="5637" max="5637" width="16.7142857142857" style="109" customWidth="1"/>
    <col min="5638" max="5638" width="13.4285714285714" style="109" customWidth="1"/>
    <col min="5639" max="5639" width="10.5714285714286" style="109" customWidth="1"/>
    <col min="5640" max="5640" width="11.2857142857143" style="109" customWidth="1"/>
    <col min="5641" max="5641" width="9.14285714285714" style="109"/>
    <col min="5642" max="5642" width="14.7142857142857" style="109" customWidth="1"/>
    <col min="5643" max="5643" width="15" style="109" customWidth="1"/>
    <col min="5644" max="5644" width="15.8571428571429" style="109" customWidth="1"/>
    <col min="5645" max="5889" width="9.14285714285714" style="109"/>
    <col min="5890" max="5890" width="7.57142857142857" style="109" customWidth="1"/>
    <col min="5891" max="5891" width="40.7142857142857" style="109" customWidth="1"/>
    <col min="5892" max="5892" width="13.4285714285714" style="109" customWidth="1"/>
    <col min="5893" max="5893" width="16.7142857142857" style="109" customWidth="1"/>
    <col min="5894" max="5894" width="13.4285714285714" style="109" customWidth="1"/>
    <col min="5895" max="5895" width="10.5714285714286" style="109" customWidth="1"/>
    <col min="5896" max="5896" width="11.2857142857143" style="109" customWidth="1"/>
    <col min="5897" max="5897" width="9.14285714285714" style="109"/>
    <col min="5898" max="5898" width="14.7142857142857" style="109" customWidth="1"/>
    <col min="5899" max="5899" width="15" style="109" customWidth="1"/>
    <col min="5900" max="5900" width="15.8571428571429" style="109" customWidth="1"/>
    <col min="5901" max="6145" width="9.14285714285714" style="109"/>
    <col min="6146" max="6146" width="7.57142857142857" style="109" customWidth="1"/>
    <col min="6147" max="6147" width="40.7142857142857" style="109" customWidth="1"/>
    <col min="6148" max="6148" width="13.4285714285714" style="109" customWidth="1"/>
    <col min="6149" max="6149" width="16.7142857142857" style="109" customWidth="1"/>
    <col min="6150" max="6150" width="13.4285714285714" style="109" customWidth="1"/>
    <col min="6151" max="6151" width="10.5714285714286" style="109" customWidth="1"/>
    <col min="6152" max="6152" width="11.2857142857143" style="109" customWidth="1"/>
    <col min="6153" max="6153" width="9.14285714285714" style="109"/>
    <col min="6154" max="6154" width="14.7142857142857" style="109" customWidth="1"/>
    <col min="6155" max="6155" width="15" style="109" customWidth="1"/>
    <col min="6156" max="6156" width="15.8571428571429" style="109" customWidth="1"/>
    <col min="6157" max="6401" width="9.14285714285714" style="109"/>
    <col min="6402" max="6402" width="7.57142857142857" style="109" customWidth="1"/>
    <col min="6403" max="6403" width="40.7142857142857" style="109" customWidth="1"/>
    <col min="6404" max="6404" width="13.4285714285714" style="109" customWidth="1"/>
    <col min="6405" max="6405" width="16.7142857142857" style="109" customWidth="1"/>
    <col min="6406" max="6406" width="13.4285714285714" style="109" customWidth="1"/>
    <col min="6407" max="6407" width="10.5714285714286" style="109" customWidth="1"/>
    <col min="6408" max="6408" width="11.2857142857143" style="109" customWidth="1"/>
    <col min="6409" max="6409" width="9.14285714285714" style="109"/>
    <col min="6410" max="6410" width="14.7142857142857" style="109" customWidth="1"/>
    <col min="6411" max="6411" width="15" style="109" customWidth="1"/>
    <col min="6412" max="6412" width="15.8571428571429" style="109" customWidth="1"/>
    <col min="6413" max="6657" width="9.14285714285714" style="109"/>
    <col min="6658" max="6658" width="7.57142857142857" style="109" customWidth="1"/>
    <col min="6659" max="6659" width="40.7142857142857" style="109" customWidth="1"/>
    <col min="6660" max="6660" width="13.4285714285714" style="109" customWidth="1"/>
    <col min="6661" max="6661" width="16.7142857142857" style="109" customWidth="1"/>
    <col min="6662" max="6662" width="13.4285714285714" style="109" customWidth="1"/>
    <col min="6663" max="6663" width="10.5714285714286" style="109" customWidth="1"/>
    <col min="6664" max="6664" width="11.2857142857143" style="109" customWidth="1"/>
    <col min="6665" max="6665" width="9.14285714285714" style="109"/>
    <col min="6666" max="6666" width="14.7142857142857" style="109" customWidth="1"/>
    <col min="6667" max="6667" width="15" style="109" customWidth="1"/>
    <col min="6668" max="6668" width="15.8571428571429" style="109" customWidth="1"/>
    <col min="6669" max="6913" width="9.14285714285714" style="109"/>
    <col min="6914" max="6914" width="7.57142857142857" style="109" customWidth="1"/>
    <col min="6915" max="6915" width="40.7142857142857" style="109" customWidth="1"/>
    <col min="6916" max="6916" width="13.4285714285714" style="109" customWidth="1"/>
    <col min="6917" max="6917" width="16.7142857142857" style="109" customWidth="1"/>
    <col min="6918" max="6918" width="13.4285714285714" style="109" customWidth="1"/>
    <col min="6919" max="6919" width="10.5714285714286" style="109" customWidth="1"/>
    <col min="6920" max="6920" width="11.2857142857143" style="109" customWidth="1"/>
    <col min="6921" max="6921" width="9.14285714285714" style="109"/>
    <col min="6922" max="6922" width="14.7142857142857" style="109" customWidth="1"/>
    <col min="6923" max="6923" width="15" style="109" customWidth="1"/>
    <col min="6924" max="6924" width="15.8571428571429" style="109" customWidth="1"/>
    <col min="6925" max="7169" width="9.14285714285714" style="109"/>
    <col min="7170" max="7170" width="7.57142857142857" style="109" customWidth="1"/>
    <col min="7171" max="7171" width="40.7142857142857" style="109" customWidth="1"/>
    <col min="7172" max="7172" width="13.4285714285714" style="109" customWidth="1"/>
    <col min="7173" max="7173" width="16.7142857142857" style="109" customWidth="1"/>
    <col min="7174" max="7174" width="13.4285714285714" style="109" customWidth="1"/>
    <col min="7175" max="7175" width="10.5714285714286" style="109" customWidth="1"/>
    <col min="7176" max="7176" width="11.2857142857143" style="109" customWidth="1"/>
    <col min="7177" max="7177" width="9.14285714285714" style="109"/>
    <col min="7178" max="7178" width="14.7142857142857" style="109" customWidth="1"/>
    <col min="7179" max="7179" width="15" style="109" customWidth="1"/>
    <col min="7180" max="7180" width="15.8571428571429" style="109" customWidth="1"/>
    <col min="7181" max="7425" width="9.14285714285714" style="109"/>
    <col min="7426" max="7426" width="7.57142857142857" style="109" customWidth="1"/>
    <col min="7427" max="7427" width="40.7142857142857" style="109" customWidth="1"/>
    <col min="7428" max="7428" width="13.4285714285714" style="109" customWidth="1"/>
    <col min="7429" max="7429" width="16.7142857142857" style="109" customWidth="1"/>
    <col min="7430" max="7430" width="13.4285714285714" style="109" customWidth="1"/>
    <col min="7431" max="7431" width="10.5714285714286" style="109" customWidth="1"/>
    <col min="7432" max="7432" width="11.2857142857143" style="109" customWidth="1"/>
    <col min="7433" max="7433" width="9.14285714285714" style="109"/>
    <col min="7434" max="7434" width="14.7142857142857" style="109" customWidth="1"/>
    <col min="7435" max="7435" width="15" style="109" customWidth="1"/>
    <col min="7436" max="7436" width="15.8571428571429" style="109" customWidth="1"/>
    <col min="7437" max="7681" width="9.14285714285714" style="109"/>
    <col min="7682" max="7682" width="7.57142857142857" style="109" customWidth="1"/>
    <col min="7683" max="7683" width="40.7142857142857" style="109" customWidth="1"/>
    <col min="7684" max="7684" width="13.4285714285714" style="109" customWidth="1"/>
    <col min="7685" max="7685" width="16.7142857142857" style="109" customWidth="1"/>
    <col min="7686" max="7686" width="13.4285714285714" style="109" customWidth="1"/>
    <col min="7687" max="7687" width="10.5714285714286" style="109" customWidth="1"/>
    <col min="7688" max="7688" width="11.2857142857143" style="109" customWidth="1"/>
    <col min="7689" max="7689" width="9.14285714285714" style="109"/>
    <col min="7690" max="7690" width="14.7142857142857" style="109" customWidth="1"/>
    <col min="7691" max="7691" width="15" style="109" customWidth="1"/>
    <col min="7692" max="7692" width="15.8571428571429" style="109" customWidth="1"/>
    <col min="7693" max="7937" width="9.14285714285714" style="109"/>
    <col min="7938" max="7938" width="7.57142857142857" style="109" customWidth="1"/>
    <col min="7939" max="7939" width="40.7142857142857" style="109" customWidth="1"/>
    <col min="7940" max="7940" width="13.4285714285714" style="109" customWidth="1"/>
    <col min="7941" max="7941" width="16.7142857142857" style="109" customWidth="1"/>
    <col min="7942" max="7942" width="13.4285714285714" style="109" customWidth="1"/>
    <col min="7943" max="7943" width="10.5714285714286" style="109" customWidth="1"/>
    <col min="7944" max="7944" width="11.2857142857143" style="109" customWidth="1"/>
    <col min="7945" max="7945" width="9.14285714285714" style="109"/>
    <col min="7946" max="7946" width="14.7142857142857" style="109" customWidth="1"/>
    <col min="7947" max="7947" width="15" style="109" customWidth="1"/>
    <col min="7948" max="7948" width="15.8571428571429" style="109" customWidth="1"/>
    <col min="7949" max="8193" width="9.14285714285714" style="109"/>
    <col min="8194" max="8194" width="7.57142857142857" style="109" customWidth="1"/>
    <col min="8195" max="8195" width="40.7142857142857" style="109" customWidth="1"/>
    <col min="8196" max="8196" width="13.4285714285714" style="109" customWidth="1"/>
    <col min="8197" max="8197" width="16.7142857142857" style="109" customWidth="1"/>
    <col min="8198" max="8198" width="13.4285714285714" style="109" customWidth="1"/>
    <col min="8199" max="8199" width="10.5714285714286" style="109" customWidth="1"/>
    <col min="8200" max="8200" width="11.2857142857143" style="109" customWidth="1"/>
    <col min="8201" max="8201" width="9.14285714285714" style="109"/>
    <col min="8202" max="8202" width="14.7142857142857" style="109" customWidth="1"/>
    <col min="8203" max="8203" width="15" style="109" customWidth="1"/>
    <col min="8204" max="8204" width="15.8571428571429" style="109" customWidth="1"/>
    <col min="8205" max="8449" width="9.14285714285714" style="109"/>
    <col min="8450" max="8450" width="7.57142857142857" style="109" customWidth="1"/>
    <col min="8451" max="8451" width="40.7142857142857" style="109" customWidth="1"/>
    <col min="8452" max="8452" width="13.4285714285714" style="109" customWidth="1"/>
    <col min="8453" max="8453" width="16.7142857142857" style="109" customWidth="1"/>
    <col min="8454" max="8454" width="13.4285714285714" style="109" customWidth="1"/>
    <col min="8455" max="8455" width="10.5714285714286" style="109" customWidth="1"/>
    <col min="8456" max="8456" width="11.2857142857143" style="109" customWidth="1"/>
    <col min="8457" max="8457" width="9.14285714285714" style="109"/>
    <col min="8458" max="8458" width="14.7142857142857" style="109" customWidth="1"/>
    <col min="8459" max="8459" width="15" style="109" customWidth="1"/>
    <col min="8460" max="8460" width="15.8571428571429" style="109" customWidth="1"/>
    <col min="8461" max="8705" width="9.14285714285714" style="109"/>
    <col min="8706" max="8706" width="7.57142857142857" style="109" customWidth="1"/>
    <col min="8707" max="8707" width="40.7142857142857" style="109" customWidth="1"/>
    <col min="8708" max="8708" width="13.4285714285714" style="109" customWidth="1"/>
    <col min="8709" max="8709" width="16.7142857142857" style="109" customWidth="1"/>
    <col min="8710" max="8710" width="13.4285714285714" style="109" customWidth="1"/>
    <col min="8711" max="8711" width="10.5714285714286" style="109" customWidth="1"/>
    <col min="8712" max="8712" width="11.2857142857143" style="109" customWidth="1"/>
    <col min="8713" max="8713" width="9.14285714285714" style="109"/>
    <col min="8714" max="8714" width="14.7142857142857" style="109" customWidth="1"/>
    <col min="8715" max="8715" width="15" style="109" customWidth="1"/>
    <col min="8716" max="8716" width="15.8571428571429" style="109" customWidth="1"/>
    <col min="8717" max="8961" width="9.14285714285714" style="109"/>
    <col min="8962" max="8962" width="7.57142857142857" style="109" customWidth="1"/>
    <col min="8963" max="8963" width="40.7142857142857" style="109" customWidth="1"/>
    <col min="8964" max="8964" width="13.4285714285714" style="109" customWidth="1"/>
    <col min="8965" max="8965" width="16.7142857142857" style="109" customWidth="1"/>
    <col min="8966" max="8966" width="13.4285714285714" style="109" customWidth="1"/>
    <col min="8967" max="8967" width="10.5714285714286" style="109" customWidth="1"/>
    <col min="8968" max="8968" width="11.2857142857143" style="109" customWidth="1"/>
    <col min="8969" max="8969" width="9.14285714285714" style="109"/>
    <col min="8970" max="8970" width="14.7142857142857" style="109" customWidth="1"/>
    <col min="8971" max="8971" width="15" style="109" customWidth="1"/>
    <col min="8972" max="8972" width="15.8571428571429" style="109" customWidth="1"/>
    <col min="8973" max="9217" width="9.14285714285714" style="109"/>
    <col min="9218" max="9218" width="7.57142857142857" style="109" customWidth="1"/>
    <col min="9219" max="9219" width="40.7142857142857" style="109" customWidth="1"/>
    <col min="9220" max="9220" width="13.4285714285714" style="109" customWidth="1"/>
    <col min="9221" max="9221" width="16.7142857142857" style="109" customWidth="1"/>
    <col min="9222" max="9222" width="13.4285714285714" style="109" customWidth="1"/>
    <col min="9223" max="9223" width="10.5714285714286" style="109" customWidth="1"/>
    <col min="9224" max="9224" width="11.2857142857143" style="109" customWidth="1"/>
    <col min="9225" max="9225" width="9.14285714285714" style="109"/>
    <col min="9226" max="9226" width="14.7142857142857" style="109" customWidth="1"/>
    <col min="9227" max="9227" width="15" style="109" customWidth="1"/>
    <col min="9228" max="9228" width="15.8571428571429" style="109" customWidth="1"/>
    <col min="9229" max="9473" width="9.14285714285714" style="109"/>
    <col min="9474" max="9474" width="7.57142857142857" style="109" customWidth="1"/>
    <col min="9475" max="9475" width="40.7142857142857" style="109" customWidth="1"/>
    <col min="9476" max="9476" width="13.4285714285714" style="109" customWidth="1"/>
    <col min="9477" max="9477" width="16.7142857142857" style="109" customWidth="1"/>
    <col min="9478" max="9478" width="13.4285714285714" style="109" customWidth="1"/>
    <col min="9479" max="9479" width="10.5714285714286" style="109" customWidth="1"/>
    <col min="9480" max="9480" width="11.2857142857143" style="109" customWidth="1"/>
    <col min="9481" max="9481" width="9.14285714285714" style="109"/>
    <col min="9482" max="9482" width="14.7142857142857" style="109" customWidth="1"/>
    <col min="9483" max="9483" width="15" style="109" customWidth="1"/>
    <col min="9484" max="9484" width="15.8571428571429" style="109" customWidth="1"/>
    <col min="9485" max="9729" width="9.14285714285714" style="109"/>
    <col min="9730" max="9730" width="7.57142857142857" style="109" customWidth="1"/>
    <col min="9731" max="9731" width="40.7142857142857" style="109" customWidth="1"/>
    <col min="9732" max="9732" width="13.4285714285714" style="109" customWidth="1"/>
    <col min="9733" max="9733" width="16.7142857142857" style="109" customWidth="1"/>
    <col min="9734" max="9734" width="13.4285714285714" style="109" customWidth="1"/>
    <col min="9735" max="9735" width="10.5714285714286" style="109" customWidth="1"/>
    <col min="9736" max="9736" width="11.2857142857143" style="109" customWidth="1"/>
    <col min="9737" max="9737" width="9.14285714285714" style="109"/>
    <col min="9738" max="9738" width="14.7142857142857" style="109" customWidth="1"/>
    <col min="9739" max="9739" width="15" style="109" customWidth="1"/>
    <col min="9740" max="9740" width="15.8571428571429" style="109" customWidth="1"/>
    <col min="9741" max="9985" width="9.14285714285714" style="109"/>
    <col min="9986" max="9986" width="7.57142857142857" style="109" customWidth="1"/>
    <col min="9987" max="9987" width="40.7142857142857" style="109" customWidth="1"/>
    <col min="9988" max="9988" width="13.4285714285714" style="109" customWidth="1"/>
    <col min="9989" max="9989" width="16.7142857142857" style="109" customWidth="1"/>
    <col min="9990" max="9990" width="13.4285714285714" style="109" customWidth="1"/>
    <col min="9991" max="9991" width="10.5714285714286" style="109" customWidth="1"/>
    <col min="9992" max="9992" width="11.2857142857143" style="109" customWidth="1"/>
    <col min="9993" max="9993" width="9.14285714285714" style="109"/>
    <col min="9994" max="9994" width="14.7142857142857" style="109" customWidth="1"/>
    <col min="9995" max="9995" width="15" style="109" customWidth="1"/>
    <col min="9996" max="9996" width="15.8571428571429" style="109" customWidth="1"/>
    <col min="9997" max="10241" width="9.14285714285714" style="109"/>
    <col min="10242" max="10242" width="7.57142857142857" style="109" customWidth="1"/>
    <col min="10243" max="10243" width="40.7142857142857" style="109" customWidth="1"/>
    <col min="10244" max="10244" width="13.4285714285714" style="109" customWidth="1"/>
    <col min="10245" max="10245" width="16.7142857142857" style="109" customWidth="1"/>
    <col min="10246" max="10246" width="13.4285714285714" style="109" customWidth="1"/>
    <col min="10247" max="10247" width="10.5714285714286" style="109" customWidth="1"/>
    <col min="10248" max="10248" width="11.2857142857143" style="109" customWidth="1"/>
    <col min="10249" max="10249" width="9.14285714285714" style="109"/>
    <col min="10250" max="10250" width="14.7142857142857" style="109" customWidth="1"/>
    <col min="10251" max="10251" width="15" style="109" customWidth="1"/>
    <col min="10252" max="10252" width="15.8571428571429" style="109" customWidth="1"/>
    <col min="10253" max="10497" width="9.14285714285714" style="109"/>
    <col min="10498" max="10498" width="7.57142857142857" style="109" customWidth="1"/>
    <col min="10499" max="10499" width="40.7142857142857" style="109" customWidth="1"/>
    <col min="10500" max="10500" width="13.4285714285714" style="109" customWidth="1"/>
    <col min="10501" max="10501" width="16.7142857142857" style="109" customWidth="1"/>
    <col min="10502" max="10502" width="13.4285714285714" style="109" customWidth="1"/>
    <col min="10503" max="10503" width="10.5714285714286" style="109" customWidth="1"/>
    <col min="10504" max="10504" width="11.2857142857143" style="109" customWidth="1"/>
    <col min="10505" max="10505" width="9.14285714285714" style="109"/>
    <col min="10506" max="10506" width="14.7142857142857" style="109" customWidth="1"/>
    <col min="10507" max="10507" width="15" style="109" customWidth="1"/>
    <col min="10508" max="10508" width="15.8571428571429" style="109" customWidth="1"/>
    <col min="10509" max="10753" width="9.14285714285714" style="109"/>
    <col min="10754" max="10754" width="7.57142857142857" style="109" customWidth="1"/>
    <col min="10755" max="10755" width="40.7142857142857" style="109" customWidth="1"/>
    <col min="10756" max="10756" width="13.4285714285714" style="109" customWidth="1"/>
    <col min="10757" max="10757" width="16.7142857142857" style="109" customWidth="1"/>
    <col min="10758" max="10758" width="13.4285714285714" style="109" customWidth="1"/>
    <col min="10759" max="10759" width="10.5714285714286" style="109" customWidth="1"/>
    <col min="10760" max="10760" width="11.2857142857143" style="109" customWidth="1"/>
    <col min="10761" max="10761" width="9.14285714285714" style="109"/>
    <col min="10762" max="10762" width="14.7142857142857" style="109" customWidth="1"/>
    <col min="10763" max="10763" width="15" style="109" customWidth="1"/>
    <col min="10764" max="10764" width="15.8571428571429" style="109" customWidth="1"/>
    <col min="10765" max="11009" width="9.14285714285714" style="109"/>
    <col min="11010" max="11010" width="7.57142857142857" style="109" customWidth="1"/>
    <col min="11011" max="11011" width="40.7142857142857" style="109" customWidth="1"/>
    <col min="11012" max="11012" width="13.4285714285714" style="109" customWidth="1"/>
    <col min="11013" max="11013" width="16.7142857142857" style="109" customWidth="1"/>
    <col min="11014" max="11014" width="13.4285714285714" style="109" customWidth="1"/>
    <col min="11015" max="11015" width="10.5714285714286" style="109" customWidth="1"/>
    <col min="11016" max="11016" width="11.2857142857143" style="109" customWidth="1"/>
    <col min="11017" max="11017" width="9.14285714285714" style="109"/>
    <col min="11018" max="11018" width="14.7142857142857" style="109" customWidth="1"/>
    <col min="11019" max="11019" width="15" style="109" customWidth="1"/>
    <col min="11020" max="11020" width="15.8571428571429" style="109" customWidth="1"/>
    <col min="11021" max="11265" width="9.14285714285714" style="109"/>
    <col min="11266" max="11266" width="7.57142857142857" style="109" customWidth="1"/>
    <col min="11267" max="11267" width="40.7142857142857" style="109" customWidth="1"/>
    <col min="11268" max="11268" width="13.4285714285714" style="109" customWidth="1"/>
    <col min="11269" max="11269" width="16.7142857142857" style="109" customWidth="1"/>
    <col min="11270" max="11270" width="13.4285714285714" style="109" customWidth="1"/>
    <col min="11271" max="11271" width="10.5714285714286" style="109" customWidth="1"/>
    <col min="11272" max="11272" width="11.2857142857143" style="109" customWidth="1"/>
    <col min="11273" max="11273" width="9.14285714285714" style="109"/>
    <col min="11274" max="11274" width="14.7142857142857" style="109" customWidth="1"/>
    <col min="11275" max="11275" width="15" style="109" customWidth="1"/>
    <col min="11276" max="11276" width="15.8571428571429" style="109" customWidth="1"/>
    <col min="11277" max="11521" width="9.14285714285714" style="109"/>
    <col min="11522" max="11522" width="7.57142857142857" style="109" customWidth="1"/>
    <col min="11523" max="11523" width="40.7142857142857" style="109" customWidth="1"/>
    <col min="11524" max="11524" width="13.4285714285714" style="109" customWidth="1"/>
    <col min="11525" max="11525" width="16.7142857142857" style="109" customWidth="1"/>
    <col min="11526" max="11526" width="13.4285714285714" style="109" customWidth="1"/>
    <col min="11527" max="11527" width="10.5714285714286" style="109" customWidth="1"/>
    <col min="11528" max="11528" width="11.2857142857143" style="109" customWidth="1"/>
    <col min="11529" max="11529" width="9.14285714285714" style="109"/>
    <col min="11530" max="11530" width="14.7142857142857" style="109" customWidth="1"/>
    <col min="11531" max="11531" width="15" style="109" customWidth="1"/>
    <col min="11532" max="11532" width="15.8571428571429" style="109" customWidth="1"/>
    <col min="11533" max="11777" width="9.14285714285714" style="109"/>
    <col min="11778" max="11778" width="7.57142857142857" style="109" customWidth="1"/>
    <col min="11779" max="11779" width="40.7142857142857" style="109" customWidth="1"/>
    <col min="11780" max="11780" width="13.4285714285714" style="109" customWidth="1"/>
    <col min="11781" max="11781" width="16.7142857142857" style="109" customWidth="1"/>
    <col min="11782" max="11782" width="13.4285714285714" style="109" customWidth="1"/>
    <col min="11783" max="11783" width="10.5714285714286" style="109" customWidth="1"/>
    <col min="11784" max="11784" width="11.2857142857143" style="109" customWidth="1"/>
    <col min="11785" max="11785" width="9.14285714285714" style="109"/>
    <col min="11786" max="11786" width="14.7142857142857" style="109" customWidth="1"/>
    <col min="11787" max="11787" width="15" style="109" customWidth="1"/>
    <col min="11788" max="11788" width="15.8571428571429" style="109" customWidth="1"/>
    <col min="11789" max="12033" width="9.14285714285714" style="109"/>
    <col min="12034" max="12034" width="7.57142857142857" style="109" customWidth="1"/>
    <col min="12035" max="12035" width="40.7142857142857" style="109" customWidth="1"/>
    <col min="12036" max="12036" width="13.4285714285714" style="109" customWidth="1"/>
    <col min="12037" max="12037" width="16.7142857142857" style="109" customWidth="1"/>
    <col min="12038" max="12038" width="13.4285714285714" style="109" customWidth="1"/>
    <col min="12039" max="12039" width="10.5714285714286" style="109" customWidth="1"/>
    <col min="12040" max="12040" width="11.2857142857143" style="109" customWidth="1"/>
    <col min="12041" max="12041" width="9.14285714285714" style="109"/>
    <col min="12042" max="12042" width="14.7142857142857" style="109" customWidth="1"/>
    <col min="12043" max="12043" width="15" style="109" customWidth="1"/>
    <col min="12044" max="12044" width="15.8571428571429" style="109" customWidth="1"/>
    <col min="12045" max="12289" width="9.14285714285714" style="109"/>
    <col min="12290" max="12290" width="7.57142857142857" style="109" customWidth="1"/>
    <col min="12291" max="12291" width="40.7142857142857" style="109" customWidth="1"/>
    <col min="12292" max="12292" width="13.4285714285714" style="109" customWidth="1"/>
    <col min="12293" max="12293" width="16.7142857142857" style="109" customWidth="1"/>
    <col min="12294" max="12294" width="13.4285714285714" style="109" customWidth="1"/>
    <col min="12295" max="12295" width="10.5714285714286" style="109" customWidth="1"/>
    <col min="12296" max="12296" width="11.2857142857143" style="109" customWidth="1"/>
    <col min="12297" max="12297" width="9.14285714285714" style="109"/>
    <col min="12298" max="12298" width="14.7142857142857" style="109" customWidth="1"/>
    <col min="12299" max="12299" width="15" style="109" customWidth="1"/>
    <col min="12300" max="12300" width="15.8571428571429" style="109" customWidth="1"/>
    <col min="12301" max="12545" width="9.14285714285714" style="109"/>
    <col min="12546" max="12546" width="7.57142857142857" style="109" customWidth="1"/>
    <col min="12547" max="12547" width="40.7142857142857" style="109" customWidth="1"/>
    <col min="12548" max="12548" width="13.4285714285714" style="109" customWidth="1"/>
    <col min="12549" max="12549" width="16.7142857142857" style="109" customWidth="1"/>
    <col min="12550" max="12550" width="13.4285714285714" style="109" customWidth="1"/>
    <col min="12551" max="12551" width="10.5714285714286" style="109" customWidth="1"/>
    <col min="12552" max="12552" width="11.2857142857143" style="109" customWidth="1"/>
    <col min="12553" max="12553" width="9.14285714285714" style="109"/>
    <col min="12554" max="12554" width="14.7142857142857" style="109" customWidth="1"/>
    <col min="12555" max="12555" width="15" style="109" customWidth="1"/>
    <col min="12556" max="12556" width="15.8571428571429" style="109" customWidth="1"/>
    <col min="12557" max="12801" width="9.14285714285714" style="109"/>
    <col min="12802" max="12802" width="7.57142857142857" style="109" customWidth="1"/>
    <col min="12803" max="12803" width="40.7142857142857" style="109" customWidth="1"/>
    <col min="12804" max="12804" width="13.4285714285714" style="109" customWidth="1"/>
    <col min="12805" max="12805" width="16.7142857142857" style="109" customWidth="1"/>
    <col min="12806" max="12806" width="13.4285714285714" style="109" customWidth="1"/>
    <col min="12807" max="12807" width="10.5714285714286" style="109" customWidth="1"/>
    <col min="12808" max="12808" width="11.2857142857143" style="109" customWidth="1"/>
    <col min="12809" max="12809" width="9.14285714285714" style="109"/>
    <col min="12810" max="12810" width="14.7142857142857" style="109" customWidth="1"/>
    <col min="12811" max="12811" width="15" style="109" customWidth="1"/>
    <col min="12812" max="12812" width="15.8571428571429" style="109" customWidth="1"/>
    <col min="12813" max="13057" width="9.14285714285714" style="109"/>
    <col min="13058" max="13058" width="7.57142857142857" style="109" customWidth="1"/>
    <col min="13059" max="13059" width="40.7142857142857" style="109" customWidth="1"/>
    <col min="13060" max="13060" width="13.4285714285714" style="109" customWidth="1"/>
    <col min="13061" max="13061" width="16.7142857142857" style="109" customWidth="1"/>
    <col min="13062" max="13062" width="13.4285714285714" style="109" customWidth="1"/>
    <col min="13063" max="13063" width="10.5714285714286" style="109" customWidth="1"/>
    <col min="13064" max="13064" width="11.2857142857143" style="109" customWidth="1"/>
    <col min="13065" max="13065" width="9.14285714285714" style="109"/>
    <col min="13066" max="13066" width="14.7142857142857" style="109" customWidth="1"/>
    <col min="13067" max="13067" width="15" style="109" customWidth="1"/>
    <col min="13068" max="13068" width="15.8571428571429" style="109" customWidth="1"/>
    <col min="13069" max="13313" width="9.14285714285714" style="109"/>
    <col min="13314" max="13314" width="7.57142857142857" style="109" customWidth="1"/>
    <col min="13315" max="13315" width="40.7142857142857" style="109" customWidth="1"/>
    <col min="13316" max="13316" width="13.4285714285714" style="109" customWidth="1"/>
    <col min="13317" max="13317" width="16.7142857142857" style="109" customWidth="1"/>
    <col min="13318" max="13318" width="13.4285714285714" style="109" customWidth="1"/>
    <col min="13319" max="13319" width="10.5714285714286" style="109" customWidth="1"/>
    <col min="13320" max="13320" width="11.2857142857143" style="109" customWidth="1"/>
    <col min="13321" max="13321" width="9.14285714285714" style="109"/>
    <col min="13322" max="13322" width="14.7142857142857" style="109" customWidth="1"/>
    <col min="13323" max="13323" width="15" style="109" customWidth="1"/>
    <col min="13324" max="13324" width="15.8571428571429" style="109" customWidth="1"/>
    <col min="13325" max="13569" width="9.14285714285714" style="109"/>
    <col min="13570" max="13570" width="7.57142857142857" style="109" customWidth="1"/>
    <col min="13571" max="13571" width="40.7142857142857" style="109" customWidth="1"/>
    <col min="13572" max="13572" width="13.4285714285714" style="109" customWidth="1"/>
    <col min="13573" max="13573" width="16.7142857142857" style="109" customWidth="1"/>
    <col min="13574" max="13574" width="13.4285714285714" style="109" customWidth="1"/>
    <col min="13575" max="13575" width="10.5714285714286" style="109" customWidth="1"/>
    <col min="13576" max="13576" width="11.2857142857143" style="109" customWidth="1"/>
    <col min="13577" max="13577" width="9.14285714285714" style="109"/>
    <col min="13578" max="13578" width="14.7142857142857" style="109" customWidth="1"/>
    <col min="13579" max="13579" width="15" style="109" customWidth="1"/>
    <col min="13580" max="13580" width="15.8571428571429" style="109" customWidth="1"/>
    <col min="13581" max="13825" width="9.14285714285714" style="109"/>
    <col min="13826" max="13826" width="7.57142857142857" style="109" customWidth="1"/>
    <col min="13827" max="13827" width="40.7142857142857" style="109" customWidth="1"/>
    <col min="13828" max="13828" width="13.4285714285714" style="109" customWidth="1"/>
    <col min="13829" max="13829" width="16.7142857142857" style="109" customWidth="1"/>
    <col min="13830" max="13830" width="13.4285714285714" style="109" customWidth="1"/>
    <col min="13831" max="13831" width="10.5714285714286" style="109" customWidth="1"/>
    <col min="13832" max="13832" width="11.2857142857143" style="109" customWidth="1"/>
    <col min="13833" max="13833" width="9.14285714285714" style="109"/>
    <col min="13834" max="13834" width="14.7142857142857" style="109" customWidth="1"/>
    <col min="13835" max="13835" width="15" style="109" customWidth="1"/>
    <col min="13836" max="13836" width="15.8571428571429" style="109" customWidth="1"/>
    <col min="13837" max="14081" width="9.14285714285714" style="109"/>
    <col min="14082" max="14082" width="7.57142857142857" style="109" customWidth="1"/>
    <col min="14083" max="14083" width="40.7142857142857" style="109" customWidth="1"/>
    <col min="14084" max="14084" width="13.4285714285714" style="109" customWidth="1"/>
    <col min="14085" max="14085" width="16.7142857142857" style="109" customWidth="1"/>
    <col min="14086" max="14086" width="13.4285714285714" style="109" customWidth="1"/>
    <col min="14087" max="14087" width="10.5714285714286" style="109" customWidth="1"/>
    <col min="14088" max="14088" width="11.2857142857143" style="109" customWidth="1"/>
    <col min="14089" max="14089" width="9.14285714285714" style="109"/>
    <col min="14090" max="14090" width="14.7142857142857" style="109" customWidth="1"/>
    <col min="14091" max="14091" width="15" style="109" customWidth="1"/>
    <col min="14092" max="14092" width="15.8571428571429" style="109" customWidth="1"/>
    <col min="14093" max="14337" width="9.14285714285714" style="109"/>
    <col min="14338" max="14338" width="7.57142857142857" style="109" customWidth="1"/>
    <col min="14339" max="14339" width="40.7142857142857" style="109" customWidth="1"/>
    <col min="14340" max="14340" width="13.4285714285714" style="109" customWidth="1"/>
    <col min="14341" max="14341" width="16.7142857142857" style="109" customWidth="1"/>
    <col min="14342" max="14342" width="13.4285714285714" style="109" customWidth="1"/>
    <col min="14343" max="14343" width="10.5714285714286" style="109" customWidth="1"/>
    <col min="14344" max="14344" width="11.2857142857143" style="109" customWidth="1"/>
    <col min="14345" max="14345" width="9.14285714285714" style="109"/>
    <col min="14346" max="14346" width="14.7142857142857" style="109" customWidth="1"/>
    <col min="14347" max="14347" width="15" style="109" customWidth="1"/>
    <col min="14348" max="14348" width="15.8571428571429" style="109" customWidth="1"/>
    <col min="14349" max="14593" width="9.14285714285714" style="109"/>
    <col min="14594" max="14594" width="7.57142857142857" style="109" customWidth="1"/>
    <col min="14595" max="14595" width="40.7142857142857" style="109" customWidth="1"/>
    <col min="14596" max="14596" width="13.4285714285714" style="109" customWidth="1"/>
    <col min="14597" max="14597" width="16.7142857142857" style="109" customWidth="1"/>
    <col min="14598" max="14598" width="13.4285714285714" style="109" customWidth="1"/>
    <col min="14599" max="14599" width="10.5714285714286" style="109" customWidth="1"/>
    <col min="14600" max="14600" width="11.2857142857143" style="109" customWidth="1"/>
    <col min="14601" max="14601" width="9.14285714285714" style="109"/>
    <col min="14602" max="14602" width="14.7142857142857" style="109" customWidth="1"/>
    <col min="14603" max="14603" width="15" style="109" customWidth="1"/>
    <col min="14604" max="14604" width="15.8571428571429" style="109" customWidth="1"/>
    <col min="14605" max="14849" width="9.14285714285714" style="109"/>
    <col min="14850" max="14850" width="7.57142857142857" style="109" customWidth="1"/>
    <col min="14851" max="14851" width="40.7142857142857" style="109" customWidth="1"/>
    <col min="14852" max="14852" width="13.4285714285714" style="109" customWidth="1"/>
    <col min="14853" max="14853" width="16.7142857142857" style="109" customWidth="1"/>
    <col min="14854" max="14854" width="13.4285714285714" style="109" customWidth="1"/>
    <col min="14855" max="14855" width="10.5714285714286" style="109" customWidth="1"/>
    <col min="14856" max="14856" width="11.2857142857143" style="109" customWidth="1"/>
    <col min="14857" max="14857" width="9.14285714285714" style="109"/>
    <col min="14858" max="14858" width="14.7142857142857" style="109" customWidth="1"/>
    <col min="14859" max="14859" width="15" style="109" customWidth="1"/>
    <col min="14860" max="14860" width="15.8571428571429" style="109" customWidth="1"/>
    <col min="14861" max="15105" width="9.14285714285714" style="109"/>
    <col min="15106" max="15106" width="7.57142857142857" style="109" customWidth="1"/>
    <col min="15107" max="15107" width="40.7142857142857" style="109" customWidth="1"/>
    <col min="15108" max="15108" width="13.4285714285714" style="109" customWidth="1"/>
    <col min="15109" max="15109" width="16.7142857142857" style="109" customWidth="1"/>
    <col min="15110" max="15110" width="13.4285714285714" style="109" customWidth="1"/>
    <col min="15111" max="15111" width="10.5714285714286" style="109" customWidth="1"/>
    <col min="15112" max="15112" width="11.2857142857143" style="109" customWidth="1"/>
    <col min="15113" max="15113" width="9.14285714285714" style="109"/>
    <col min="15114" max="15114" width="14.7142857142857" style="109" customWidth="1"/>
    <col min="15115" max="15115" width="15" style="109" customWidth="1"/>
    <col min="15116" max="15116" width="15.8571428571429" style="109" customWidth="1"/>
    <col min="15117" max="15361" width="9.14285714285714" style="109"/>
    <col min="15362" max="15362" width="7.57142857142857" style="109" customWidth="1"/>
    <col min="15363" max="15363" width="40.7142857142857" style="109" customWidth="1"/>
    <col min="15364" max="15364" width="13.4285714285714" style="109" customWidth="1"/>
    <col min="15365" max="15365" width="16.7142857142857" style="109" customWidth="1"/>
    <col min="15366" max="15366" width="13.4285714285714" style="109" customWidth="1"/>
    <col min="15367" max="15367" width="10.5714285714286" style="109" customWidth="1"/>
    <col min="15368" max="15368" width="11.2857142857143" style="109" customWidth="1"/>
    <col min="15369" max="15369" width="9.14285714285714" style="109"/>
    <col min="15370" max="15370" width="14.7142857142857" style="109" customWidth="1"/>
    <col min="15371" max="15371" width="15" style="109" customWidth="1"/>
    <col min="15372" max="15372" width="15.8571428571429" style="109" customWidth="1"/>
    <col min="15373" max="15617" width="9.14285714285714" style="109"/>
    <col min="15618" max="15618" width="7.57142857142857" style="109" customWidth="1"/>
    <col min="15619" max="15619" width="40.7142857142857" style="109" customWidth="1"/>
    <col min="15620" max="15620" width="13.4285714285714" style="109" customWidth="1"/>
    <col min="15621" max="15621" width="16.7142857142857" style="109" customWidth="1"/>
    <col min="15622" max="15622" width="13.4285714285714" style="109" customWidth="1"/>
    <col min="15623" max="15623" width="10.5714285714286" style="109" customWidth="1"/>
    <col min="15624" max="15624" width="11.2857142857143" style="109" customWidth="1"/>
    <col min="15625" max="15625" width="9.14285714285714" style="109"/>
    <col min="15626" max="15626" width="14.7142857142857" style="109" customWidth="1"/>
    <col min="15627" max="15627" width="15" style="109" customWidth="1"/>
    <col min="15628" max="15628" width="15.8571428571429" style="109" customWidth="1"/>
    <col min="15629" max="15873" width="9.14285714285714" style="109"/>
    <col min="15874" max="15874" width="7.57142857142857" style="109" customWidth="1"/>
    <col min="15875" max="15875" width="40.7142857142857" style="109" customWidth="1"/>
    <col min="15876" max="15876" width="13.4285714285714" style="109" customWidth="1"/>
    <col min="15877" max="15877" width="16.7142857142857" style="109" customWidth="1"/>
    <col min="15878" max="15878" width="13.4285714285714" style="109" customWidth="1"/>
    <col min="15879" max="15879" width="10.5714285714286" style="109" customWidth="1"/>
    <col min="15880" max="15880" width="11.2857142857143" style="109" customWidth="1"/>
    <col min="15881" max="15881" width="9.14285714285714" style="109"/>
    <col min="15882" max="15882" width="14.7142857142857" style="109" customWidth="1"/>
    <col min="15883" max="15883" width="15" style="109" customWidth="1"/>
    <col min="15884" max="15884" width="15.8571428571429" style="109" customWidth="1"/>
    <col min="15885" max="16129" width="9.14285714285714" style="109"/>
    <col min="16130" max="16130" width="7.57142857142857" style="109" customWidth="1"/>
    <col min="16131" max="16131" width="40.7142857142857" style="109" customWidth="1"/>
    <col min="16132" max="16132" width="13.4285714285714" style="109" customWidth="1"/>
    <col min="16133" max="16133" width="16.7142857142857" style="109" customWidth="1"/>
    <col min="16134" max="16134" width="13.4285714285714" style="109" customWidth="1"/>
    <col min="16135" max="16135" width="10.5714285714286" style="109" customWidth="1"/>
    <col min="16136" max="16136" width="11.2857142857143" style="109" customWidth="1"/>
    <col min="16137" max="16137" width="9.14285714285714" style="109"/>
    <col min="16138" max="16138" width="14.7142857142857" style="109" customWidth="1"/>
    <col min="16139" max="16139" width="15" style="109" customWidth="1"/>
    <col min="16140" max="16140" width="15.8571428571429" style="109" customWidth="1"/>
    <col min="16141" max="16384" width="9.14285714285714" style="109"/>
  </cols>
  <sheetData>
    <row r="2" ht="48" customHeight="1" spans="1:8">
      <c r="A2" s="110" t="s">
        <v>4</v>
      </c>
      <c r="B2" s="110"/>
      <c r="C2" s="110"/>
      <c r="D2" s="110"/>
      <c r="E2" s="110"/>
      <c r="F2" s="110"/>
      <c r="G2" s="110"/>
      <c r="H2" s="110"/>
    </row>
    <row r="3" ht="6.75" customHeight="1" spans="1:8">
      <c r="A3" s="110"/>
      <c r="B3" s="110"/>
      <c r="C3" s="110"/>
      <c r="D3" s="110"/>
      <c r="E3" s="110"/>
      <c r="F3" s="110"/>
      <c r="G3" s="110"/>
      <c r="H3" s="110"/>
    </row>
    <row r="4" ht="18.75" spans="1:8">
      <c r="A4" s="111" t="s">
        <v>5</v>
      </c>
      <c r="B4" s="111"/>
      <c r="C4" s="111"/>
      <c r="D4" s="111"/>
      <c r="E4" s="111"/>
      <c r="F4" s="111"/>
      <c r="G4" s="111"/>
      <c r="H4" s="111"/>
    </row>
    <row r="5" ht="18.75" spans="1:8">
      <c r="A5" s="112" t="s">
        <v>6</v>
      </c>
      <c r="B5" s="112"/>
      <c r="C5" s="112"/>
      <c r="D5" s="112"/>
      <c r="E5" s="112"/>
      <c r="F5" s="112"/>
      <c r="G5" s="112"/>
      <c r="H5" s="112"/>
    </row>
    <row r="6" ht="9" customHeight="1" spans="1:8">
      <c r="A6" s="113"/>
      <c r="B6" s="113"/>
      <c r="C6" s="113"/>
      <c r="D6" s="113"/>
      <c r="E6" s="113"/>
      <c r="F6" s="114"/>
      <c r="G6" s="114"/>
      <c r="H6" s="114"/>
    </row>
    <row r="7" s="31" customFormat="1" ht="42.75" customHeight="1" spans="1:11">
      <c r="A7" s="152" t="s">
        <v>7</v>
      </c>
      <c r="B7" s="152" t="s">
        <v>8</v>
      </c>
      <c r="C7" s="116" t="s">
        <v>9</v>
      </c>
      <c r="D7" s="152" t="s">
        <v>10</v>
      </c>
      <c r="E7" s="153" t="s">
        <v>11</v>
      </c>
      <c r="F7" s="116" t="s">
        <v>12</v>
      </c>
      <c r="G7" s="116" t="s">
        <v>13</v>
      </c>
      <c r="H7" s="116" t="s">
        <v>13</v>
      </c>
      <c r="K7" s="143"/>
    </row>
    <row r="8" s="31" customFormat="1" ht="18" customHeight="1" spans="1:11">
      <c r="A8" s="115"/>
      <c r="B8" s="118">
        <v>1</v>
      </c>
      <c r="C8" s="119">
        <v>5</v>
      </c>
      <c r="D8" s="118">
        <v>3</v>
      </c>
      <c r="E8" s="120">
        <v>4</v>
      </c>
      <c r="F8" s="119">
        <v>5</v>
      </c>
      <c r="G8" s="121" t="s">
        <v>14</v>
      </c>
      <c r="H8" s="121" t="s">
        <v>15</v>
      </c>
      <c r="K8" s="143"/>
    </row>
    <row r="9" s="31" customFormat="1" ht="12.75" spans="1:12">
      <c r="A9" s="115">
        <v>6</v>
      </c>
      <c r="B9" s="154" t="s">
        <v>16</v>
      </c>
      <c r="C9" s="123">
        <v>486348</v>
      </c>
      <c r="D9" s="123">
        <v>1234427</v>
      </c>
      <c r="E9" s="124"/>
      <c r="F9" s="123">
        <v>530379.87</v>
      </c>
      <c r="G9" s="125">
        <f>IFERROR(F9/C9,)</f>
        <v>1.09053572750376</v>
      </c>
      <c r="H9" s="125">
        <f>IFERROR(F9/E9,)</f>
        <v>0</v>
      </c>
      <c r="J9" s="80"/>
      <c r="K9" s="144"/>
      <c r="L9" s="80"/>
    </row>
    <row r="10" s="31" customFormat="1" ht="12.75" spans="1:12">
      <c r="A10" s="115">
        <v>7</v>
      </c>
      <c r="B10" s="154" t="s">
        <v>17</v>
      </c>
      <c r="C10" s="126">
        <v>37</v>
      </c>
      <c r="D10" s="126">
        <v>0</v>
      </c>
      <c r="E10" s="127">
        <v>0</v>
      </c>
      <c r="F10" s="126">
        <v>37.36</v>
      </c>
      <c r="G10" s="125">
        <f t="shared" ref="G10:G13" si="0">IFERROR(F10/C10,)</f>
        <v>1.00972972972973</v>
      </c>
      <c r="H10" s="125">
        <f t="shared" ref="H10:H13" si="1">IFERROR(F10/E10,)</f>
        <v>0</v>
      </c>
      <c r="K10" s="80"/>
      <c r="L10" s="80"/>
    </row>
    <row r="11" s="31" customFormat="1" ht="12.75" spans="1:12">
      <c r="A11" s="115">
        <v>3</v>
      </c>
      <c r="B11" s="154" t="s">
        <v>18</v>
      </c>
      <c r="C11" s="128">
        <v>410212.31</v>
      </c>
      <c r="D11" s="128">
        <v>1210227</v>
      </c>
      <c r="E11" s="129"/>
      <c r="F11" s="128">
        <v>510665.24</v>
      </c>
      <c r="G11" s="125">
        <f t="shared" si="0"/>
        <v>1.24488034013411</v>
      </c>
      <c r="H11" s="125">
        <f t="shared" si="1"/>
        <v>0</v>
      </c>
      <c r="K11" s="80"/>
      <c r="L11" s="80"/>
    </row>
    <row r="12" s="31" customFormat="1" ht="12.75" spans="1:12">
      <c r="A12" s="115">
        <v>4</v>
      </c>
      <c r="B12" s="154" t="s">
        <v>19</v>
      </c>
      <c r="C12" s="126">
        <v>6928</v>
      </c>
      <c r="D12" s="126">
        <v>24200</v>
      </c>
      <c r="E12" s="127"/>
      <c r="F12" s="126">
        <v>42966.66</v>
      </c>
      <c r="G12" s="125">
        <f t="shared" si="0"/>
        <v>6.2018851039261</v>
      </c>
      <c r="H12" s="125">
        <f t="shared" si="1"/>
        <v>0</v>
      </c>
      <c r="J12" s="80"/>
      <c r="K12" s="80"/>
      <c r="L12" s="80"/>
    </row>
    <row r="13" s="31" customFormat="1" ht="12.75" spans="1:12">
      <c r="A13" s="115"/>
      <c r="B13" s="154" t="s">
        <v>20</v>
      </c>
      <c r="C13" s="128"/>
      <c r="D13" s="128">
        <v>102620.3</v>
      </c>
      <c r="E13" s="129"/>
      <c r="F13" s="128"/>
      <c r="G13" s="125">
        <f t="shared" si="0"/>
        <v>0</v>
      </c>
      <c r="H13" s="125">
        <f t="shared" si="1"/>
        <v>0</v>
      </c>
      <c r="K13" s="80"/>
      <c r="L13" s="80"/>
    </row>
    <row r="14" spans="1:12">
      <c r="A14" s="130"/>
      <c r="B14" s="130"/>
      <c r="C14" s="130"/>
      <c r="D14" s="130"/>
      <c r="E14" s="130"/>
      <c r="F14" s="114"/>
      <c r="G14" s="114"/>
      <c r="H14" s="114"/>
      <c r="K14" s="145"/>
      <c r="L14" s="145"/>
    </row>
    <row r="15" ht="18.75" spans="1:12">
      <c r="A15" s="155" t="s">
        <v>21</v>
      </c>
      <c r="B15" s="112"/>
      <c r="C15" s="112"/>
      <c r="D15" s="112"/>
      <c r="E15" s="112"/>
      <c r="F15" s="112"/>
      <c r="G15" s="112"/>
      <c r="H15" s="112"/>
      <c r="K15" s="145"/>
      <c r="L15" s="145"/>
    </row>
    <row r="16" ht="9" customHeight="1" spans="1:12">
      <c r="A16" s="131"/>
      <c r="B16" s="130"/>
      <c r="C16" s="130"/>
      <c r="D16" s="130"/>
      <c r="E16" s="130"/>
      <c r="F16" s="114"/>
      <c r="G16" s="114"/>
      <c r="H16" s="114"/>
      <c r="K16" s="145"/>
      <c r="L16" s="145"/>
    </row>
    <row r="17" s="31" customFormat="1" ht="42.75" customHeight="1" spans="1:12">
      <c r="A17" s="152" t="s">
        <v>7</v>
      </c>
      <c r="B17" s="152" t="s">
        <v>8</v>
      </c>
      <c r="C17" s="152" t="s">
        <v>22</v>
      </c>
      <c r="D17" s="152" t="s">
        <v>10</v>
      </c>
      <c r="E17" s="152" t="s">
        <v>11</v>
      </c>
      <c r="F17" s="116" t="s">
        <v>23</v>
      </c>
      <c r="G17" s="116" t="s">
        <v>13</v>
      </c>
      <c r="H17" s="116" t="s">
        <v>13</v>
      </c>
      <c r="K17" s="80"/>
      <c r="L17" s="80"/>
    </row>
    <row r="18" s="31" customFormat="1" ht="25.5" spans="1:12">
      <c r="A18" s="115">
        <v>8</v>
      </c>
      <c r="B18" s="154" t="s">
        <v>24</v>
      </c>
      <c r="C18" s="126">
        <v>0</v>
      </c>
      <c r="D18" s="126">
        <v>0</v>
      </c>
      <c r="E18" s="126">
        <v>0</v>
      </c>
      <c r="F18" s="126">
        <v>0</v>
      </c>
      <c r="G18" s="125">
        <f t="shared" ref="G18:G20" si="2">IFERROR(F18/C18,)</f>
        <v>0</v>
      </c>
      <c r="H18" s="125">
        <f t="shared" ref="H18:H20" si="3">IFERROR(F18/E18,)</f>
        <v>0</v>
      </c>
      <c r="J18" s="80"/>
      <c r="K18" s="80"/>
      <c r="L18" s="80"/>
    </row>
    <row r="19" s="31" customFormat="1" ht="25.5" spans="1:12">
      <c r="A19" s="115">
        <v>5</v>
      </c>
      <c r="B19" s="154" t="s">
        <v>25</v>
      </c>
      <c r="C19" s="126">
        <v>0</v>
      </c>
      <c r="D19" s="126">
        <v>0</v>
      </c>
      <c r="E19" s="126">
        <v>0</v>
      </c>
      <c r="F19" s="126">
        <v>0</v>
      </c>
      <c r="G19" s="125">
        <f t="shared" si="2"/>
        <v>0</v>
      </c>
      <c r="H19" s="125">
        <f t="shared" si="3"/>
        <v>0</v>
      </c>
      <c r="J19" s="80"/>
      <c r="K19" s="80"/>
      <c r="L19" s="80"/>
    </row>
    <row r="20" s="31" customFormat="1" ht="18.75" customHeight="1" spans="1:12">
      <c r="A20" s="115"/>
      <c r="B20" s="154" t="s">
        <v>26</v>
      </c>
      <c r="C20" s="126">
        <f>C18-C19</f>
        <v>0</v>
      </c>
      <c r="D20" s="126">
        <f>D18-D19</f>
        <v>0</v>
      </c>
      <c r="E20" s="126">
        <f>E18-E19</f>
        <v>0</v>
      </c>
      <c r="F20" s="126">
        <f>F18-F19</f>
        <v>0</v>
      </c>
      <c r="G20" s="125">
        <f t="shared" si="2"/>
        <v>0</v>
      </c>
      <c r="H20" s="125">
        <f t="shared" si="3"/>
        <v>0</v>
      </c>
      <c r="J20" s="80"/>
      <c r="K20" s="80"/>
      <c r="L20" s="80"/>
    </row>
    <row r="21" spans="1:12">
      <c r="A21" s="132"/>
      <c r="B21" s="132"/>
      <c r="C21" s="132"/>
      <c r="D21" s="132"/>
      <c r="E21" s="132"/>
      <c r="F21" s="133"/>
      <c r="G21" s="134"/>
      <c r="H21" s="134"/>
      <c r="J21" s="145"/>
      <c r="K21" s="145"/>
      <c r="L21" s="145"/>
    </row>
    <row r="22" ht="23.25" customHeight="1" spans="1:12">
      <c r="A22" s="155" t="s">
        <v>27</v>
      </c>
      <c r="B22" s="112"/>
      <c r="C22" s="112"/>
      <c r="D22" s="112"/>
      <c r="E22" s="112"/>
      <c r="F22" s="112"/>
      <c r="G22" s="112"/>
      <c r="H22" s="112"/>
      <c r="J22" s="145"/>
      <c r="K22" s="145"/>
      <c r="L22" s="145"/>
    </row>
    <row r="23" ht="13.5" customHeight="1" spans="1:12">
      <c r="A23" s="131"/>
      <c r="B23" s="130"/>
      <c r="C23" s="130"/>
      <c r="D23" s="130"/>
      <c r="E23" s="130"/>
      <c r="F23" s="114"/>
      <c r="G23" s="135"/>
      <c r="H23" s="135"/>
      <c r="J23" s="145"/>
      <c r="K23" s="145"/>
      <c r="L23" s="145"/>
    </row>
    <row r="24" s="31" customFormat="1" ht="42.75" customHeight="1" spans="1:12">
      <c r="A24" s="136"/>
      <c r="B24" s="152" t="s">
        <v>8</v>
      </c>
      <c r="C24" s="152" t="s">
        <v>22</v>
      </c>
      <c r="D24" s="152" t="s">
        <v>10</v>
      </c>
      <c r="E24" s="153" t="s">
        <v>11</v>
      </c>
      <c r="F24" s="116" t="s">
        <v>23</v>
      </c>
      <c r="G24" s="116" t="s">
        <v>13</v>
      </c>
      <c r="H24" s="116" t="s">
        <v>13</v>
      </c>
      <c r="J24" s="80"/>
      <c r="K24" s="80"/>
      <c r="L24" s="80"/>
    </row>
    <row r="25" s="31" customFormat="1" ht="12.75" spans="1:12">
      <c r="A25" s="122"/>
      <c r="B25" s="154" t="s">
        <v>28</v>
      </c>
      <c r="C25" s="137">
        <v>0</v>
      </c>
      <c r="D25" s="137">
        <v>0</v>
      </c>
      <c r="E25" s="138">
        <v>0</v>
      </c>
      <c r="F25" s="137">
        <v>0</v>
      </c>
      <c r="G25" s="125">
        <f t="shared" ref="G25" si="4">IFERROR(F25/C25,)</f>
        <v>0</v>
      </c>
      <c r="H25" s="125">
        <f t="shared" ref="H25" si="5">IFERROR(F25/E25,)</f>
        <v>0</v>
      </c>
      <c r="J25" s="80"/>
      <c r="K25" s="80"/>
      <c r="L25" s="80"/>
    </row>
    <row r="26" ht="11.25" customHeight="1" spans="1:12">
      <c r="A26" s="132"/>
      <c r="B26" s="132"/>
      <c r="C26" s="139"/>
      <c r="D26" s="139"/>
      <c r="E26" s="140"/>
      <c r="F26" s="133"/>
      <c r="G26" s="134"/>
      <c r="H26" s="134"/>
      <c r="J26" s="145"/>
      <c r="K26" s="145"/>
      <c r="L26" s="145"/>
    </row>
    <row r="27" spans="1:12">
      <c r="A27" s="132"/>
      <c r="B27" s="132"/>
      <c r="C27" s="139"/>
      <c r="D27" s="139"/>
      <c r="E27" s="140"/>
      <c r="F27" s="133"/>
      <c r="G27" s="134"/>
      <c r="H27" s="134"/>
      <c r="J27" s="145"/>
      <c r="K27" s="145"/>
      <c r="L27" s="145"/>
    </row>
    <row r="28" s="31" customFormat="1" ht="25.5" spans="1:12">
      <c r="A28" s="122"/>
      <c r="B28" s="154" t="s">
        <v>29</v>
      </c>
      <c r="C28" s="141">
        <f>C13+C20+C25</f>
        <v>0</v>
      </c>
      <c r="D28" s="141">
        <f t="shared" ref="D28:F28" si="6">D13+D20+D25</f>
        <v>102620.3</v>
      </c>
      <c r="E28" s="142">
        <f t="shared" si="6"/>
        <v>0</v>
      </c>
      <c r="F28" s="141">
        <f t="shared" si="6"/>
        <v>0</v>
      </c>
      <c r="G28" s="125">
        <f t="shared" ref="G28" si="7">IFERROR(F28/C28,)</f>
        <v>0</v>
      </c>
      <c r="H28" s="125">
        <f t="shared" ref="H28" si="8">IFERROR(F28/E28,)</f>
        <v>0</v>
      </c>
      <c r="K28" s="80"/>
      <c r="L28" s="80"/>
    </row>
    <row r="29" spans="11:12">
      <c r="K29" s="145"/>
      <c r="L29" s="145"/>
    </row>
  </sheetData>
  <mergeCells count="5">
    <mergeCell ref="A2:H2"/>
    <mergeCell ref="A4:H4"/>
    <mergeCell ref="A5:H5"/>
    <mergeCell ref="A15:H15"/>
    <mergeCell ref="A22:H22"/>
  </mergeCells>
  <printOptions horizontalCentered="1"/>
  <pageMargins left="0.196850393700787" right="0.196850393700787" top="0.78740157480315" bottom="0.393700787401575" header="0.118110236220472" footer="0.196850393700787"/>
  <pageSetup paperSize="9" scale="97" firstPageNumber="551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theme="9" tint="0.399975585192419"/>
  </sheetPr>
  <dimension ref="A1:I171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F98" sqref="F98"/>
    </sheetView>
  </sheetViews>
  <sheetFormatPr defaultColWidth="9" defaultRowHeight="12.75"/>
  <cols>
    <col min="1" max="1" width="36.1428571428571" style="82" customWidth="1"/>
    <col min="2" max="2" width="17.2857142857143" style="82" customWidth="1"/>
    <col min="3" max="3" width="20" style="83" customWidth="1"/>
    <col min="4" max="4" width="16.1428571428571" style="83" customWidth="1"/>
    <col min="5" max="6" width="12.5714285714286" style="83" customWidth="1"/>
    <col min="7" max="7" width="10.8571428571429" style="83" customWidth="1"/>
    <col min="8" max="9" width="9.57142857142857" style="83" customWidth="1"/>
    <col min="10" max="10" width="17" style="83" customWidth="1"/>
    <col min="11" max="11" width="20.2857142857143" style="83" customWidth="1"/>
    <col min="12" max="12" width="12.4285714285714" style="83" customWidth="1"/>
    <col min="13" max="257" width="9.14285714285714" style="83"/>
    <col min="258" max="258" width="4.28571428571429" style="83" customWidth="1"/>
    <col min="259" max="259" width="4.42857142857143" style="83" customWidth="1"/>
    <col min="260" max="260" width="44.8571428571429" style="83" customWidth="1"/>
    <col min="261" max="261" width="13.7142857142857" style="83" customWidth="1"/>
    <col min="262" max="262" width="13.1428571428571" style="83" customWidth="1"/>
    <col min="263" max="263" width="13.7142857142857" style="83" customWidth="1"/>
    <col min="264" max="265" width="9.57142857142857" style="83" customWidth="1"/>
    <col min="266" max="266" width="17" style="83" customWidth="1"/>
    <col min="267" max="267" width="20.2857142857143" style="83" customWidth="1"/>
    <col min="268" max="268" width="12.4285714285714" style="83" customWidth="1"/>
    <col min="269" max="513" width="9.14285714285714" style="83"/>
    <col min="514" max="514" width="4.28571428571429" style="83" customWidth="1"/>
    <col min="515" max="515" width="4.42857142857143" style="83" customWidth="1"/>
    <col min="516" max="516" width="44.8571428571429" style="83" customWidth="1"/>
    <col min="517" max="517" width="13.7142857142857" style="83" customWidth="1"/>
    <col min="518" max="518" width="13.1428571428571" style="83" customWidth="1"/>
    <col min="519" max="519" width="13.7142857142857" style="83" customWidth="1"/>
    <col min="520" max="521" width="9.57142857142857" style="83" customWidth="1"/>
    <col min="522" max="522" width="17" style="83" customWidth="1"/>
    <col min="523" max="523" width="20.2857142857143" style="83" customWidth="1"/>
    <col min="524" max="524" width="12.4285714285714" style="83" customWidth="1"/>
    <col min="525" max="769" width="9.14285714285714" style="83"/>
    <col min="770" max="770" width="4.28571428571429" style="83" customWidth="1"/>
    <col min="771" max="771" width="4.42857142857143" style="83" customWidth="1"/>
    <col min="772" max="772" width="44.8571428571429" style="83" customWidth="1"/>
    <col min="773" max="773" width="13.7142857142857" style="83" customWidth="1"/>
    <col min="774" max="774" width="13.1428571428571" style="83" customWidth="1"/>
    <col min="775" max="775" width="13.7142857142857" style="83" customWidth="1"/>
    <col min="776" max="777" width="9.57142857142857" style="83" customWidth="1"/>
    <col min="778" max="778" width="17" style="83" customWidth="1"/>
    <col min="779" max="779" width="20.2857142857143" style="83" customWidth="1"/>
    <col min="780" max="780" width="12.4285714285714" style="83" customWidth="1"/>
    <col min="781" max="1025" width="9.14285714285714" style="83"/>
    <col min="1026" max="1026" width="4.28571428571429" style="83" customWidth="1"/>
    <col min="1027" max="1027" width="4.42857142857143" style="83" customWidth="1"/>
    <col min="1028" max="1028" width="44.8571428571429" style="83" customWidth="1"/>
    <col min="1029" max="1029" width="13.7142857142857" style="83" customWidth="1"/>
    <col min="1030" max="1030" width="13.1428571428571" style="83" customWidth="1"/>
    <col min="1031" max="1031" width="13.7142857142857" style="83" customWidth="1"/>
    <col min="1032" max="1033" width="9.57142857142857" style="83" customWidth="1"/>
    <col min="1034" max="1034" width="17" style="83" customWidth="1"/>
    <col min="1035" max="1035" width="20.2857142857143" style="83" customWidth="1"/>
    <col min="1036" max="1036" width="12.4285714285714" style="83" customWidth="1"/>
    <col min="1037" max="1281" width="9.14285714285714" style="83"/>
    <col min="1282" max="1282" width="4.28571428571429" style="83" customWidth="1"/>
    <col min="1283" max="1283" width="4.42857142857143" style="83" customWidth="1"/>
    <col min="1284" max="1284" width="44.8571428571429" style="83" customWidth="1"/>
    <col min="1285" max="1285" width="13.7142857142857" style="83" customWidth="1"/>
    <col min="1286" max="1286" width="13.1428571428571" style="83" customWidth="1"/>
    <col min="1287" max="1287" width="13.7142857142857" style="83" customWidth="1"/>
    <col min="1288" max="1289" width="9.57142857142857" style="83" customWidth="1"/>
    <col min="1290" max="1290" width="17" style="83" customWidth="1"/>
    <col min="1291" max="1291" width="20.2857142857143" style="83" customWidth="1"/>
    <col min="1292" max="1292" width="12.4285714285714" style="83" customWidth="1"/>
    <col min="1293" max="1537" width="9.14285714285714" style="83"/>
    <col min="1538" max="1538" width="4.28571428571429" style="83" customWidth="1"/>
    <col min="1539" max="1539" width="4.42857142857143" style="83" customWidth="1"/>
    <col min="1540" max="1540" width="44.8571428571429" style="83" customWidth="1"/>
    <col min="1541" max="1541" width="13.7142857142857" style="83" customWidth="1"/>
    <col min="1542" max="1542" width="13.1428571428571" style="83" customWidth="1"/>
    <col min="1543" max="1543" width="13.7142857142857" style="83" customWidth="1"/>
    <col min="1544" max="1545" width="9.57142857142857" style="83" customWidth="1"/>
    <col min="1546" max="1546" width="17" style="83" customWidth="1"/>
    <col min="1547" max="1547" width="20.2857142857143" style="83" customWidth="1"/>
    <col min="1548" max="1548" width="12.4285714285714" style="83" customWidth="1"/>
    <col min="1549" max="1793" width="9.14285714285714" style="83"/>
    <col min="1794" max="1794" width="4.28571428571429" style="83" customWidth="1"/>
    <col min="1795" max="1795" width="4.42857142857143" style="83" customWidth="1"/>
    <col min="1796" max="1796" width="44.8571428571429" style="83" customWidth="1"/>
    <col min="1797" max="1797" width="13.7142857142857" style="83" customWidth="1"/>
    <col min="1798" max="1798" width="13.1428571428571" style="83" customWidth="1"/>
    <col min="1799" max="1799" width="13.7142857142857" style="83" customWidth="1"/>
    <col min="1800" max="1801" width="9.57142857142857" style="83" customWidth="1"/>
    <col min="1802" max="1802" width="17" style="83" customWidth="1"/>
    <col min="1803" max="1803" width="20.2857142857143" style="83" customWidth="1"/>
    <col min="1804" max="1804" width="12.4285714285714" style="83" customWidth="1"/>
    <col min="1805" max="2049" width="9.14285714285714" style="83"/>
    <col min="2050" max="2050" width="4.28571428571429" style="83" customWidth="1"/>
    <col min="2051" max="2051" width="4.42857142857143" style="83" customWidth="1"/>
    <col min="2052" max="2052" width="44.8571428571429" style="83" customWidth="1"/>
    <col min="2053" max="2053" width="13.7142857142857" style="83" customWidth="1"/>
    <col min="2054" max="2054" width="13.1428571428571" style="83" customWidth="1"/>
    <col min="2055" max="2055" width="13.7142857142857" style="83" customWidth="1"/>
    <col min="2056" max="2057" width="9.57142857142857" style="83" customWidth="1"/>
    <col min="2058" max="2058" width="17" style="83" customWidth="1"/>
    <col min="2059" max="2059" width="20.2857142857143" style="83" customWidth="1"/>
    <col min="2060" max="2060" width="12.4285714285714" style="83" customWidth="1"/>
    <col min="2061" max="2305" width="9.14285714285714" style="83"/>
    <col min="2306" max="2306" width="4.28571428571429" style="83" customWidth="1"/>
    <col min="2307" max="2307" width="4.42857142857143" style="83" customWidth="1"/>
    <col min="2308" max="2308" width="44.8571428571429" style="83" customWidth="1"/>
    <col min="2309" max="2309" width="13.7142857142857" style="83" customWidth="1"/>
    <col min="2310" max="2310" width="13.1428571428571" style="83" customWidth="1"/>
    <col min="2311" max="2311" width="13.7142857142857" style="83" customWidth="1"/>
    <col min="2312" max="2313" width="9.57142857142857" style="83" customWidth="1"/>
    <col min="2314" max="2314" width="17" style="83" customWidth="1"/>
    <col min="2315" max="2315" width="20.2857142857143" style="83" customWidth="1"/>
    <col min="2316" max="2316" width="12.4285714285714" style="83" customWidth="1"/>
    <col min="2317" max="2561" width="9.14285714285714" style="83"/>
    <col min="2562" max="2562" width="4.28571428571429" style="83" customWidth="1"/>
    <col min="2563" max="2563" width="4.42857142857143" style="83" customWidth="1"/>
    <col min="2564" max="2564" width="44.8571428571429" style="83" customWidth="1"/>
    <col min="2565" max="2565" width="13.7142857142857" style="83" customWidth="1"/>
    <col min="2566" max="2566" width="13.1428571428571" style="83" customWidth="1"/>
    <col min="2567" max="2567" width="13.7142857142857" style="83" customWidth="1"/>
    <col min="2568" max="2569" width="9.57142857142857" style="83" customWidth="1"/>
    <col min="2570" max="2570" width="17" style="83" customWidth="1"/>
    <col min="2571" max="2571" width="20.2857142857143" style="83" customWidth="1"/>
    <col min="2572" max="2572" width="12.4285714285714" style="83" customWidth="1"/>
    <col min="2573" max="2817" width="9.14285714285714" style="83"/>
    <col min="2818" max="2818" width="4.28571428571429" style="83" customWidth="1"/>
    <col min="2819" max="2819" width="4.42857142857143" style="83" customWidth="1"/>
    <col min="2820" max="2820" width="44.8571428571429" style="83" customWidth="1"/>
    <col min="2821" max="2821" width="13.7142857142857" style="83" customWidth="1"/>
    <col min="2822" max="2822" width="13.1428571428571" style="83" customWidth="1"/>
    <col min="2823" max="2823" width="13.7142857142857" style="83" customWidth="1"/>
    <col min="2824" max="2825" width="9.57142857142857" style="83" customWidth="1"/>
    <col min="2826" max="2826" width="17" style="83" customWidth="1"/>
    <col min="2827" max="2827" width="20.2857142857143" style="83" customWidth="1"/>
    <col min="2828" max="2828" width="12.4285714285714" style="83" customWidth="1"/>
    <col min="2829" max="3073" width="9.14285714285714" style="83"/>
    <col min="3074" max="3074" width="4.28571428571429" style="83" customWidth="1"/>
    <col min="3075" max="3075" width="4.42857142857143" style="83" customWidth="1"/>
    <col min="3076" max="3076" width="44.8571428571429" style="83" customWidth="1"/>
    <col min="3077" max="3077" width="13.7142857142857" style="83" customWidth="1"/>
    <col min="3078" max="3078" width="13.1428571428571" style="83" customWidth="1"/>
    <col min="3079" max="3079" width="13.7142857142857" style="83" customWidth="1"/>
    <col min="3080" max="3081" width="9.57142857142857" style="83" customWidth="1"/>
    <col min="3082" max="3082" width="17" style="83" customWidth="1"/>
    <col min="3083" max="3083" width="20.2857142857143" style="83" customWidth="1"/>
    <col min="3084" max="3084" width="12.4285714285714" style="83" customWidth="1"/>
    <col min="3085" max="3329" width="9.14285714285714" style="83"/>
    <col min="3330" max="3330" width="4.28571428571429" style="83" customWidth="1"/>
    <col min="3331" max="3331" width="4.42857142857143" style="83" customWidth="1"/>
    <col min="3332" max="3332" width="44.8571428571429" style="83" customWidth="1"/>
    <col min="3333" max="3333" width="13.7142857142857" style="83" customWidth="1"/>
    <col min="3334" max="3334" width="13.1428571428571" style="83" customWidth="1"/>
    <col min="3335" max="3335" width="13.7142857142857" style="83" customWidth="1"/>
    <col min="3336" max="3337" width="9.57142857142857" style="83" customWidth="1"/>
    <col min="3338" max="3338" width="17" style="83" customWidth="1"/>
    <col min="3339" max="3339" width="20.2857142857143" style="83" customWidth="1"/>
    <col min="3340" max="3340" width="12.4285714285714" style="83" customWidth="1"/>
    <col min="3341" max="3585" width="9.14285714285714" style="83"/>
    <col min="3586" max="3586" width="4.28571428571429" style="83" customWidth="1"/>
    <col min="3587" max="3587" width="4.42857142857143" style="83" customWidth="1"/>
    <col min="3588" max="3588" width="44.8571428571429" style="83" customWidth="1"/>
    <col min="3589" max="3589" width="13.7142857142857" style="83" customWidth="1"/>
    <col min="3590" max="3590" width="13.1428571428571" style="83" customWidth="1"/>
    <col min="3591" max="3591" width="13.7142857142857" style="83" customWidth="1"/>
    <col min="3592" max="3593" width="9.57142857142857" style="83" customWidth="1"/>
    <col min="3594" max="3594" width="17" style="83" customWidth="1"/>
    <col min="3595" max="3595" width="20.2857142857143" style="83" customWidth="1"/>
    <col min="3596" max="3596" width="12.4285714285714" style="83" customWidth="1"/>
    <col min="3597" max="3841" width="9.14285714285714" style="83"/>
    <col min="3842" max="3842" width="4.28571428571429" style="83" customWidth="1"/>
    <col min="3843" max="3843" width="4.42857142857143" style="83" customWidth="1"/>
    <col min="3844" max="3844" width="44.8571428571429" style="83" customWidth="1"/>
    <col min="3845" max="3845" width="13.7142857142857" style="83" customWidth="1"/>
    <col min="3846" max="3846" width="13.1428571428571" style="83" customWidth="1"/>
    <col min="3847" max="3847" width="13.7142857142857" style="83" customWidth="1"/>
    <col min="3848" max="3849" width="9.57142857142857" style="83" customWidth="1"/>
    <col min="3850" max="3850" width="17" style="83" customWidth="1"/>
    <col min="3851" max="3851" width="20.2857142857143" style="83" customWidth="1"/>
    <col min="3852" max="3852" width="12.4285714285714" style="83" customWidth="1"/>
    <col min="3853" max="4097" width="9.14285714285714" style="83"/>
    <col min="4098" max="4098" width="4.28571428571429" style="83" customWidth="1"/>
    <col min="4099" max="4099" width="4.42857142857143" style="83" customWidth="1"/>
    <col min="4100" max="4100" width="44.8571428571429" style="83" customWidth="1"/>
    <col min="4101" max="4101" width="13.7142857142857" style="83" customWidth="1"/>
    <col min="4102" max="4102" width="13.1428571428571" style="83" customWidth="1"/>
    <col min="4103" max="4103" width="13.7142857142857" style="83" customWidth="1"/>
    <col min="4104" max="4105" width="9.57142857142857" style="83" customWidth="1"/>
    <col min="4106" max="4106" width="17" style="83" customWidth="1"/>
    <col min="4107" max="4107" width="20.2857142857143" style="83" customWidth="1"/>
    <col min="4108" max="4108" width="12.4285714285714" style="83" customWidth="1"/>
    <col min="4109" max="4353" width="9.14285714285714" style="83"/>
    <col min="4354" max="4354" width="4.28571428571429" style="83" customWidth="1"/>
    <col min="4355" max="4355" width="4.42857142857143" style="83" customWidth="1"/>
    <col min="4356" max="4356" width="44.8571428571429" style="83" customWidth="1"/>
    <col min="4357" max="4357" width="13.7142857142857" style="83" customWidth="1"/>
    <col min="4358" max="4358" width="13.1428571428571" style="83" customWidth="1"/>
    <col min="4359" max="4359" width="13.7142857142857" style="83" customWidth="1"/>
    <col min="4360" max="4361" width="9.57142857142857" style="83" customWidth="1"/>
    <col min="4362" max="4362" width="17" style="83" customWidth="1"/>
    <col min="4363" max="4363" width="20.2857142857143" style="83" customWidth="1"/>
    <col min="4364" max="4364" width="12.4285714285714" style="83" customWidth="1"/>
    <col min="4365" max="4609" width="9.14285714285714" style="83"/>
    <col min="4610" max="4610" width="4.28571428571429" style="83" customWidth="1"/>
    <col min="4611" max="4611" width="4.42857142857143" style="83" customWidth="1"/>
    <col min="4612" max="4612" width="44.8571428571429" style="83" customWidth="1"/>
    <col min="4613" max="4613" width="13.7142857142857" style="83" customWidth="1"/>
    <col min="4614" max="4614" width="13.1428571428571" style="83" customWidth="1"/>
    <col min="4615" max="4615" width="13.7142857142857" style="83" customWidth="1"/>
    <col min="4616" max="4617" width="9.57142857142857" style="83" customWidth="1"/>
    <col min="4618" max="4618" width="17" style="83" customWidth="1"/>
    <col min="4619" max="4619" width="20.2857142857143" style="83" customWidth="1"/>
    <col min="4620" max="4620" width="12.4285714285714" style="83" customWidth="1"/>
    <col min="4621" max="4865" width="9.14285714285714" style="83"/>
    <col min="4866" max="4866" width="4.28571428571429" style="83" customWidth="1"/>
    <col min="4867" max="4867" width="4.42857142857143" style="83" customWidth="1"/>
    <col min="4868" max="4868" width="44.8571428571429" style="83" customWidth="1"/>
    <col min="4869" max="4869" width="13.7142857142857" style="83" customWidth="1"/>
    <col min="4870" max="4870" width="13.1428571428571" style="83" customWidth="1"/>
    <col min="4871" max="4871" width="13.7142857142857" style="83" customWidth="1"/>
    <col min="4872" max="4873" width="9.57142857142857" style="83" customWidth="1"/>
    <col min="4874" max="4874" width="17" style="83" customWidth="1"/>
    <col min="4875" max="4875" width="20.2857142857143" style="83" customWidth="1"/>
    <col min="4876" max="4876" width="12.4285714285714" style="83" customWidth="1"/>
    <col min="4877" max="5121" width="9.14285714285714" style="83"/>
    <col min="5122" max="5122" width="4.28571428571429" style="83" customWidth="1"/>
    <col min="5123" max="5123" width="4.42857142857143" style="83" customWidth="1"/>
    <col min="5124" max="5124" width="44.8571428571429" style="83" customWidth="1"/>
    <col min="5125" max="5125" width="13.7142857142857" style="83" customWidth="1"/>
    <col min="5126" max="5126" width="13.1428571428571" style="83" customWidth="1"/>
    <col min="5127" max="5127" width="13.7142857142857" style="83" customWidth="1"/>
    <col min="5128" max="5129" width="9.57142857142857" style="83" customWidth="1"/>
    <col min="5130" max="5130" width="17" style="83" customWidth="1"/>
    <col min="5131" max="5131" width="20.2857142857143" style="83" customWidth="1"/>
    <col min="5132" max="5132" width="12.4285714285714" style="83" customWidth="1"/>
    <col min="5133" max="5377" width="9.14285714285714" style="83"/>
    <col min="5378" max="5378" width="4.28571428571429" style="83" customWidth="1"/>
    <col min="5379" max="5379" width="4.42857142857143" style="83" customWidth="1"/>
    <col min="5380" max="5380" width="44.8571428571429" style="83" customWidth="1"/>
    <col min="5381" max="5381" width="13.7142857142857" style="83" customWidth="1"/>
    <col min="5382" max="5382" width="13.1428571428571" style="83" customWidth="1"/>
    <col min="5383" max="5383" width="13.7142857142857" style="83" customWidth="1"/>
    <col min="5384" max="5385" width="9.57142857142857" style="83" customWidth="1"/>
    <col min="5386" max="5386" width="17" style="83" customWidth="1"/>
    <col min="5387" max="5387" width="20.2857142857143" style="83" customWidth="1"/>
    <col min="5388" max="5388" width="12.4285714285714" style="83" customWidth="1"/>
    <col min="5389" max="5633" width="9.14285714285714" style="83"/>
    <col min="5634" max="5634" width="4.28571428571429" style="83" customWidth="1"/>
    <col min="5635" max="5635" width="4.42857142857143" style="83" customWidth="1"/>
    <col min="5636" max="5636" width="44.8571428571429" style="83" customWidth="1"/>
    <col min="5637" max="5637" width="13.7142857142857" style="83" customWidth="1"/>
    <col min="5638" max="5638" width="13.1428571428571" style="83" customWidth="1"/>
    <col min="5639" max="5639" width="13.7142857142857" style="83" customWidth="1"/>
    <col min="5640" max="5641" width="9.57142857142857" style="83" customWidth="1"/>
    <col min="5642" max="5642" width="17" style="83" customWidth="1"/>
    <col min="5643" max="5643" width="20.2857142857143" style="83" customWidth="1"/>
    <col min="5644" max="5644" width="12.4285714285714" style="83" customWidth="1"/>
    <col min="5645" max="5889" width="9.14285714285714" style="83"/>
    <col min="5890" max="5890" width="4.28571428571429" style="83" customWidth="1"/>
    <col min="5891" max="5891" width="4.42857142857143" style="83" customWidth="1"/>
    <col min="5892" max="5892" width="44.8571428571429" style="83" customWidth="1"/>
    <col min="5893" max="5893" width="13.7142857142857" style="83" customWidth="1"/>
    <col min="5894" max="5894" width="13.1428571428571" style="83" customWidth="1"/>
    <col min="5895" max="5895" width="13.7142857142857" style="83" customWidth="1"/>
    <col min="5896" max="5897" width="9.57142857142857" style="83" customWidth="1"/>
    <col min="5898" max="5898" width="17" style="83" customWidth="1"/>
    <col min="5899" max="5899" width="20.2857142857143" style="83" customWidth="1"/>
    <col min="5900" max="5900" width="12.4285714285714" style="83" customWidth="1"/>
    <col min="5901" max="6145" width="9.14285714285714" style="83"/>
    <col min="6146" max="6146" width="4.28571428571429" style="83" customWidth="1"/>
    <col min="6147" max="6147" width="4.42857142857143" style="83" customWidth="1"/>
    <col min="6148" max="6148" width="44.8571428571429" style="83" customWidth="1"/>
    <col min="6149" max="6149" width="13.7142857142857" style="83" customWidth="1"/>
    <col min="6150" max="6150" width="13.1428571428571" style="83" customWidth="1"/>
    <col min="6151" max="6151" width="13.7142857142857" style="83" customWidth="1"/>
    <col min="6152" max="6153" width="9.57142857142857" style="83" customWidth="1"/>
    <col min="6154" max="6154" width="17" style="83" customWidth="1"/>
    <col min="6155" max="6155" width="20.2857142857143" style="83" customWidth="1"/>
    <col min="6156" max="6156" width="12.4285714285714" style="83" customWidth="1"/>
    <col min="6157" max="6401" width="9.14285714285714" style="83"/>
    <col min="6402" max="6402" width="4.28571428571429" style="83" customWidth="1"/>
    <col min="6403" max="6403" width="4.42857142857143" style="83" customWidth="1"/>
    <col min="6404" max="6404" width="44.8571428571429" style="83" customWidth="1"/>
    <col min="6405" max="6405" width="13.7142857142857" style="83" customWidth="1"/>
    <col min="6406" max="6406" width="13.1428571428571" style="83" customWidth="1"/>
    <col min="6407" max="6407" width="13.7142857142857" style="83" customWidth="1"/>
    <col min="6408" max="6409" width="9.57142857142857" style="83" customWidth="1"/>
    <col min="6410" max="6410" width="17" style="83" customWidth="1"/>
    <col min="6411" max="6411" width="20.2857142857143" style="83" customWidth="1"/>
    <col min="6412" max="6412" width="12.4285714285714" style="83" customWidth="1"/>
    <col min="6413" max="6657" width="9.14285714285714" style="83"/>
    <col min="6658" max="6658" width="4.28571428571429" style="83" customWidth="1"/>
    <col min="6659" max="6659" width="4.42857142857143" style="83" customWidth="1"/>
    <col min="6660" max="6660" width="44.8571428571429" style="83" customWidth="1"/>
    <col min="6661" max="6661" width="13.7142857142857" style="83" customWidth="1"/>
    <col min="6662" max="6662" width="13.1428571428571" style="83" customWidth="1"/>
    <col min="6663" max="6663" width="13.7142857142857" style="83" customWidth="1"/>
    <col min="6664" max="6665" width="9.57142857142857" style="83" customWidth="1"/>
    <col min="6666" max="6666" width="17" style="83" customWidth="1"/>
    <col min="6667" max="6667" width="20.2857142857143" style="83" customWidth="1"/>
    <col min="6668" max="6668" width="12.4285714285714" style="83" customWidth="1"/>
    <col min="6669" max="6913" width="9.14285714285714" style="83"/>
    <col min="6914" max="6914" width="4.28571428571429" style="83" customWidth="1"/>
    <col min="6915" max="6915" width="4.42857142857143" style="83" customWidth="1"/>
    <col min="6916" max="6916" width="44.8571428571429" style="83" customWidth="1"/>
    <col min="6917" max="6917" width="13.7142857142857" style="83" customWidth="1"/>
    <col min="6918" max="6918" width="13.1428571428571" style="83" customWidth="1"/>
    <col min="6919" max="6919" width="13.7142857142857" style="83" customWidth="1"/>
    <col min="6920" max="6921" width="9.57142857142857" style="83" customWidth="1"/>
    <col min="6922" max="6922" width="17" style="83" customWidth="1"/>
    <col min="6923" max="6923" width="20.2857142857143" style="83" customWidth="1"/>
    <col min="6924" max="6924" width="12.4285714285714" style="83" customWidth="1"/>
    <col min="6925" max="7169" width="9.14285714285714" style="83"/>
    <col min="7170" max="7170" width="4.28571428571429" style="83" customWidth="1"/>
    <col min="7171" max="7171" width="4.42857142857143" style="83" customWidth="1"/>
    <col min="7172" max="7172" width="44.8571428571429" style="83" customWidth="1"/>
    <col min="7173" max="7173" width="13.7142857142857" style="83" customWidth="1"/>
    <col min="7174" max="7174" width="13.1428571428571" style="83" customWidth="1"/>
    <col min="7175" max="7175" width="13.7142857142857" style="83" customWidth="1"/>
    <col min="7176" max="7177" width="9.57142857142857" style="83" customWidth="1"/>
    <col min="7178" max="7178" width="17" style="83" customWidth="1"/>
    <col min="7179" max="7179" width="20.2857142857143" style="83" customWidth="1"/>
    <col min="7180" max="7180" width="12.4285714285714" style="83" customWidth="1"/>
    <col min="7181" max="7425" width="9.14285714285714" style="83"/>
    <col min="7426" max="7426" width="4.28571428571429" style="83" customWidth="1"/>
    <col min="7427" max="7427" width="4.42857142857143" style="83" customWidth="1"/>
    <col min="7428" max="7428" width="44.8571428571429" style="83" customWidth="1"/>
    <col min="7429" max="7429" width="13.7142857142857" style="83" customWidth="1"/>
    <col min="7430" max="7430" width="13.1428571428571" style="83" customWidth="1"/>
    <col min="7431" max="7431" width="13.7142857142857" style="83" customWidth="1"/>
    <col min="7432" max="7433" width="9.57142857142857" style="83" customWidth="1"/>
    <col min="7434" max="7434" width="17" style="83" customWidth="1"/>
    <col min="7435" max="7435" width="20.2857142857143" style="83" customWidth="1"/>
    <col min="7436" max="7436" width="12.4285714285714" style="83" customWidth="1"/>
    <col min="7437" max="7681" width="9.14285714285714" style="83"/>
    <col min="7682" max="7682" width="4.28571428571429" style="83" customWidth="1"/>
    <col min="7683" max="7683" width="4.42857142857143" style="83" customWidth="1"/>
    <col min="7684" max="7684" width="44.8571428571429" style="83" customWidth="1"/>
    <col min="7685" max="7685" width="13.7142857142857" style="83" customWidth="1"/>
    <col min="7686" max="7686" width="13.1428571428571" style="83" customWidth="1"/>
    <col min="7687" max="7687" width="13.7142857142857" style="83" customWidth="1"/>
    <col min="7688" max="7689" width="9.57142857142857" style="83" customWidth="1"/>
    <col min="7690" max="7690" width="17" style="83" customWidth="1"/>
    <col min="7691" max="7691" width="20.2857142857143" style="83" customWidth="1"/>
    <col min="7692" max="7692" width="12.4285714285714" style="83" customWidth="1"/>
    <col min="7693" max="7937" width="9.14285714285714" style="83"/>
    <col min="7938" max="7938" width="4.28571428571429" style="83" customWidth="1"/>
    <col min="7939" max="7939" width="4.42857142857143" style="83" customWidth="1"/>
    <col min="7940" max="7940" width="44.8571428571429" style="83" customWidth="1"/>
    <col min="7941" max="7941" width="13.7142857142857" style="83" customWidth="1"/>
    <col min="7942" max="7942" width="13.1428571428571" style="83" customWidth="1"/>
    <col min="7943" max="7943" width="13.7142857142857" style="83" customWidth="1"/>
    <col min="7944" max="7945" width="9.57142857142857" style="83" customWidth="1"/>
    <col min="7946" max="7946" width="17" style="83" customWidth="1"/>
    <col min="7947" max="7947" width="20.2857142857143" style="83" customWidth="1"/>
    <col min="7948" max="7948" width="12.4285714285714" style="83" customWidth="1"/>
    <col min="7949" max="8193" width="9.14285714285714" style="83"/>
    <col min="8194" max="8194" width="4.28571428571429" style="83" customWidth="1"/>
    <col min="8195" max="8195" width="4.42857142857143" style="83" customWidth="1"/>
    <col min="8196" max="8196" width="44.8571428571429" style="83" customWidth="1"/>
    <col min="8197" max="8197" width="13.7142857142857" style="83" customWidth="1"/>
    <col min="8198" max="8198" width="13.1428571428571" style="83" customWidth="1"/>
    <col min="8199" max="8199" width="13.7142857142857" style="83" customWidth="1"/>
    <col min="8200" max="8201" width="9.57142857142857" style="83" customWidth="1"/>
    <col min="8202" max="8202" width="17" style="83" customWidth="1"/>
    <col min="8203" max="8203" width="20.2857142857143" style="83" customWidth="1"/>
    <col min="8204" max="8204" width="12.4285714285714" style="83" customWidth="1"/>
    <col min="8205" max="8449" width="9.14285714285714" style="83"/>
    <col min="8450" max="8450" width="4.28571428571429" style="83" customWidth="1"/>
    <col min="8451" max="8451" width="4.42857142857143" style="83" customWidth="1"/>
    <col min="8452" max="8452" width="44.8571428571429" style="83" customWidth="1"/>
    <col min="8453" max="8453" width="13.7142857142857" style="83" customWidth="1"/>
    <col min="8454" max="8454" width="13.1428571428571" style="83" customWidth="1"/>
    <col min="8455" max="8455" width="13.7142857142857" style="83" customWidth="1"/>
    <col min="8456" max="8457" width="9.57142857142857" style="83" customWidth="1"/>
    <col min="8458" max="8458" width="17" style="83" customWidth="1"/>
    <col min="8459" max="8459" width="20.2857142857143" style="83" customWidth="1"/>
    <col min="8460" max="8460" width="12.4285714285714" style="83" customWidth="1"/>
    <col min="8461" max="8705" width="9.14285714285714" style="83"/>
    <col min="8706" max="8706" width="4.28571428571429" style="83" customWidth="1"/>
    <col min="8707" max="8707" width="4.42857142857143" style="83" customWidth="1"/>
    <col min="8708" max="8708" width="44.8571428571429" style="83" customWidth="1"/>
    <col min="8709" max="8709" width="13.7142857142857" style="83" customWidth="1"/>
    <col min="8710" max="8710" width="13.1428571428571" style="83" customWidth="1"/>
    <col min="8711" max="8711" width="13.7142857142857" style="83" customWidth="1"/>
    <col min="8712" max="8713" width="9.57142857142857" style="83" customWidth="1"/>
    <col min="8714" max="8714" width="17" style="83" customWidth="1"/>
    <col min="8715" max="8715" width="20.2857142857143" style="83" customWidth="1"/>
    <col min="8716" max="8716" width="12.4285714285714" style="83" customWidth="1"/>
    <col min="8717" max="8961" width="9.14285714285714" style="83"/>
    <col min="8962" max="8962" width="4.28571428571429" style="83" customWidth="1"/>
    <col min="8963" max="8963" width="4.42857142857143" style="83" customWidth="1"/>
    <col min="8964" max="8964" width="44.8571428571429" style="83" customWidth="1"/>
    <col min="8965" max="8965" width="13.7142857142857" style="83" customWidth="1"/>
    <col min="8966" max="8966" width="13.1428571428571" style="83" customWidth="1"/>
    <col min="8967" max="8967" width="13.7142857142857" style="83" customWidth="1"/>
    <col min="8968" max="8969" width="9.57142857142857" style="83" customWidth="1"/>
    <col min="8970" max="8970" width="17" style="83" customWidth="1"/>
    <col min="8971" max="8971" width="20.2857142857143" style="83" customWidth="1"/>
    <col min="8972" max="8972" width="12.4285714285714" style="83" customWidth="1"/>
    <col min="8973" max="9217" width="9.14285714285714" style="83"/>
    <col min="9218" max="9218" width="4.28571428571429" style="83" customWidth="1"/>
    <col min="9219" max="9219" width="4.42857142857143" style="83" customWidth="1"/>
    <col min="9220" max="9220" width="44.8571428571429" style="83" customWidth="1"/>
    <col min="9221" max="9221" width="13.7142857142857" style="83" customWidth="1"/>
    <col min="9222" max="9222" width="13.1428571428571" style="83" customWidth="1"/>
    <col min="9223" max="9223" width="13.7142857142857" style="83" customWidth="1"/>
    <col min="9224" max="9225" width="9.57142857142857" style="83" customWidth="1"/>
    <col min="9226" max="9226" width="17" style="83" customWidth="1"/>
    <col min="9227" max="9227" width="20.2857142857143" style="83" customWidth="1"/>
    <col min="9228" max="9228" width="12.4285714285714" style="83" customWidth="1"/>
    <col min="9229" max="9473" width="9.14285714285714" style="83"/>
    <col min="9474" max="9474" width="4.28571428571429" style="83" customWidth="1"/>
    <col min="9475" max="9475" width="4.42857142857143" style="83" customWidth="1"/>
    <col min="9476" max="9476" width="44.8571428571429" style="83" customWidth="1"/>
    <col min="9477" max="9477" width="13.7142857142857" style="83" customWidth="1"/>
    <col min="9478" max="9478" width="13.1428571428571" style="83" customWidth="1"/>
    <col min="9479" max="9479" width="13.7142857142857" style="83" customWidth="1"/>
    <col min="9480" max="9481" width="9.57142857142857" style="83" customWidth="1"/>
    <col min="9482" max="9482" width="17" style="83" customWidth="1"/>
    <col min="9483" max="9483" width="20.2857142857143" style="83" customWidth="1"/>
    <col min="9484" max="9484" width="12.4285714285714" style="83" customWidth="1"/>
    <col min="9485" max="9729" width="9.14285714285714" style="83"/>
    <col min="9730" max="9730" width="4.28571428571429" style="83" customWidth="1"/>
    <col min="9731" max="9731" width="4.42857142857143" style="83" customWidth="1"/>
    <col min="9732" max="9732" width="44.8571428571429" style="83" customWidth="1"/>
    <col min="9733" max="9733" width="13.7142857142857" style="83" customWidth="1"/>
    <col min="9734" max="9734" width="13.1428571428571" style="83" customWidth="1"/>
    <col min="9735" max="9735" width="13.7142857142857" style="83" customWidth="1"/>
    <col min="9736" max="9737" width="9.57142857142857" style="83" customWidth="1"/>
    <col min="9738" max="9738" width="17" style="83" customWidth="1"/>
    <col min="9739" max="9739" width="20.2857142857143" style="83" customWidth="1"/>
    <col min="9740" max="9740" width="12.4285714285714" style="83" customWidth="1"/>
    <col min="9741" max="9985" width="9.14285714285714" style="83"/>
    <col min="9986" max="9986" width="4.28571428571429" style="83" customWidth="1"/>
    <col min="9987" max="9987" width="4.42857142857143" style="83" customWidth="1"/>
    <col min="9988" max="9988" width="44.8571428571429" style="83" customWidth="1"/>
    <col min="9989" max="9989" width="13.7142857142857" style="83" customWidth="1"/>
    <col min="9990" max="9990" width="13.1428571428571" style="83" customWidth="1"/>
    <col min="9991" max="9991" width="13.7142857142857" style="83" customWidth="1"/>
    <col min="9992" max="9993" width="9.57142857142857" style="83" customWidth="1"/>
    <col min="9994" max="9994" width="17" style="83" customWidth="1"/>
    <col min="9995" max="9995" width="20.2857142857143" style="83" customWidth="1"/>
    <col min="9996" max="9996" width="12.4285714285714" style="83" customWidth="1"/>
    <col min="9997" max="10241" width="9.14285714285714" style="83"/>
    <col min="10242" max="10242" width="4.28571428571429" style="83" customWidth="1"/>
    <col min="10243" max="10243" width="4.42857142857143" style="83" customWidth="1"/>
    <col min="10244" max="10244" width="44.8571428571429" style="83" customWidth="1"/>
    <col min="10245" max="10245" width="13.7142857142857" style="83" customWidth="1"/>
    <col min="10246" max="10246" width="13.1428571428571" style="83" customWidth="1"/>
    <col min="10247" max="10247" width="13.7142857142857" style="83" customWidth="1"/>
    <col min="10248" max="10249" width="9.57142857142857" style="83" customWidth="1"/>
    <col min="10250" max="10250" width="17" style="83" customWidth="1"/>
    <col min="10251" max="10251" width="20.2857142857143" style="83" customWidth="1"/>
    <col min="10252" max="10252" width="12.4285714285714" style="83" customWidth="1"/>
    <col min="10253" max="10497" width="9.14285714285714" style="83"/>
    <col min="10498" max="10498" width="4.28571428571429" style="83" customWidth="1"/>
    <col min="10499" max="10499" width="4.42857142857143" style="83" customWidth="1"/>
    <col min="10500" max="10500" width="44.8571428571429" style="83" customWidth="1"/>
    <col min="10501" max="10501" width="13.7142857142857" style="83" customWidth="1"/>
    <col min="10502" max="10502" width="13.1428571428571" style="83" customWidth="1"/>
    <col min="10503" max="10503" width="13.7142857142857" style="83" customWidth="1"/>
    <col min="10504" max="10505" width="9.57142857142857" style="83" customWidth="1"/>
    <col min="10506" max="10506" width="17" style="83" customWidth="1"/>
    <col min="10507" max="10507" width="20.2857142857143" style="83" customWidth="1"/>
    <col min="10508" max="10508" width="12.4285714285714" style="83" customWidth="1"/>
    <col min="10509" max="10753" width="9.14285714285714" style="83"/>
    <col min="10754" max="10754" width="4.28571428571429" style="83" customWidth="1"/>
    <col min="10755" max="10755" width="4.42857142857143" style="83" customWidth="1"/>
    <col min="10756" max="10756" width="44.8571428571429" style="83" customWidth="1"/>
    <col min="10757" max="10757" width="13.7142857142857" style="83" customWidth="1"/>
    <col min="10758" max="10758" width="13.1428571428571" style="83" customWidth="1"/>
    <col min="10759" max="10759" width="13.7142857142857" style="83" customWidth="1"/>
    <col min="10760" max="10761" width="9.57142857142857" style="83" customWidth="1"/>
    <col min="10762" max="10762" width="17" style="83" customWidth="1"/>
    <col min="10763" max="10763" width="20.2857142857143" style="83" customWidth="1"/>
    <col min="10764" max="10764" width="12.4285714285714" style="83" customWidth="1"/>
    <col min="10765" max="11009" width="9.14285714285714" style="83"/>
    <col min="11010" max="11010" width="4.28571428571429" style="83" customWidth="1"/>
    <col min="11011" max="11011" width="4.42857142857143" style="83" customWidth="1"/>
    <col min="11012" max="11012" width="44.8571428571429" style="83" customWidth="1"/>
    <col min="11013" max="11013" width="13.7142857142857" style="83" customWidth="1"/>
    <col min="11014" max="11014" width="13.1428571428571" style="83" customWidth="1"/>
    <col min="11015" max="11015" width="13.7142857142857" style="83" customWidth="1"/>
    <col min="11016" max="11017" width="9.57142857142857" style="83" customWidth="1"/>
    <col min="11018" max="11018" width="17" style="83" customWidth="1"/>
    <col min="11019" max="11019" width="20.2857142857143" style="83" customWidth="1"/>
    <col min="11020" max="11020" width="12.4285714285714" style="83" customWidth="1"/>
    <col min="11021" max="11265" width="9.14285714285714" style="83"/>
    <col min="11266" max="11266" width="4.28571428571429" style="83" customWidth="1"/>
    <col min="11267" max="11267" width="4.42857142857143" style="83" customWidth="1"/>
    <col min="11268" max="11268" width="44.8571428571429" style="83" customWidth="1"/>
    <col min="11269" max="11269" width="13.7142857142857" style="83" customWidth="1"/>
    <col min="11270" max="11270" width="13.1428571428571" style="83" customWidth="1"/>
    <col min="11271" max="11271" width="13.7142857142857" style="83" customWidth="1"/>
    <col min="11272" max="11273" width="9.57142857142857" style="83" customWidth="1"/>
    <col min="11274" max="11274" width="17" style="83" customWidth="1"/>
    <col min="11275" max="11275" width="20.2857142857143" style="83" customWidth="1"/>
    <col min="11276" max="11276" width="12.4285714285714" style="83" customWidth="1"/>
    <col min="11277" max="11521" width="9.14285714285714" style="83"/>
    <col min="11522" max="11522" width="4.28571428571429" style="83" customWidth="1"/>
    <col min="11523" max="11523" width="4.42857142857143" style="83" customWidth="1"/>
    <col min="11524" max="11524" width="44.8571428571429" style="83" customWidth="1"/>
    <col min="11525" max="11525" width="13.7142857142857" style="83" customWidth="1"/>
    <col min="11526" max="11526" width="13.1428571428571" style="83" customWidth="1"/>
    <col min="11527" max="11527" width="13.7142857142857" style="83" customWidth="1"/>
    <col min="11528" max="11529" width="9.57142857142857" style="83" customWidth="1"/>
    <col min="11530" max="11530" width="17" style="83" customWidth="1"/>
    <col min="11531" max="11531" width="20.2857142857143" style="83" customWidth="1"/>
    <col min="11532" max="11532" width="12.4285714285714" style="83" customWidth="1"/>
    <col min="11533" max="11777" width="9.14285714285714" style="83"/>
    <col min="11778" max="11778" width="4.28571428571429" style="83" customWidth="1"/>
    <col min="11779" max="11779" width="4.42857142857143" style="83" customWidth="1"/>
    <col min="11780" max="11780" width="44.8571428571429" style="83" customWidth="1"/>
    <col min="11781" max="11781" width="13.7142857142857" style="83" customWidth="1"/>
    <col min="11782" max="11782" width="13.1428571428571" style="83" customWidth="1"/>
    <col min="11783" max="11783" width="13.7142857142857" style="83" customWidth="1"/>
    <col min="11784" max="11785" width="9.57142857142857" style="83" customWidth="1"/>
    <col min="11786" max="11786" width="17" style="83" customWidth="1"/>
    <col min="11787" max="11787" width="20.2857142857143" style="83" customWidth="1"/>
    <col min="11788" max="11788" width="12.4285714285714" style="83" customWidth="1"/>
    <col min="11789" max="12033" width="9.14285714285714" style="83"/>
    <col min="12034" max="12034" width="4.28571428571429" style="83" customWidth="1"/>
    <col min="12035" max="12035" width="4.42857142857143" style="83" customWidth="1"/>
    <col min="12036" max="12036" width="44.8571428571429" style="83" customWidth="1"/>
    <col min="12037" max="12037" width="13.7142857142857" style="83" customWidth="1"/>
    <col min="12038" max="12038" width="13.1428571428571" style="83" customWidth="1"/>
    <col min="12039" max="12039" width="13.7142857142857" style="83" customWidth="1"/>
    <col min="12040" max="12041" width="9.57142857142857" style="83" customWidth="1"/>
    <col min="12042" max="12042" width="17" style="83" customWidth="1"/>
    <col min="12043" max="12043" width="20.2857142857143" style="83" customWidth="1"/>
    <col min="12044" max="12044" width="12.4285714285714" style="83" customWidth="1"/>
    <col min="12045" max="12289" width="9.14285714285714" style="83"/>
    <col min="12290" max="12290" width="4.28571428571429" style="83" customWidth="1"/>
    <col min="12291" max="12291" width="4.42857142857143" style="83" customWidth="1"/>
    <col min="12292" max="12292" width="44.8571428571429" style="83" customWidth="1"/>
    <col min="12293" max="12293" width="13.7142857142857" style="83" customWidth="1"/>
    <col min="12294" max="12294" width="13.1428571428571" style="83" customWidth="1"/>
    <col min="12295" max="12295" width="13.7142857142857" style="83" customWidth="1"/>
    <col min="12296" max="12297" width="9.57142857142857" style="83" customWidth="1"/>
    <col min="12298" max="12298" width="17" style="83" customWidth="1"/>
    <col min="12299" max="12299" width="20.2857142857143" style="83" customWidth="1"/>
    <col min="12300" max="12300" width="12.4285714285714" style="83" customWidth="1"/>
    <col min="12301" max="12545" width="9.14285714285714" style="83"/>
    <col min="12546" max="12546" width="4.28571428571429" style="83" customWidth="1"/>
    <col min="12547" max="12547" width="4.42857142857143" style="83" customWidth="1"/>
    <col min="12548" max="12548" width="44.8571428571429" style="83" customWidth="1"/>
    <col min="12549" max="12549" width="13.7142857142857" style="83" customWidth="1"/>
    <col min="12550" max="12550" width="13.1428571428571" style="83" customWidth="1"/>
    <col min="12551" max="12551" width="13.7142857142857" style="83" customWidth="1"/>
    <col min="12552" max="12553" width="9.57142857142857" style="83" customWidth="1"/>
    <col min="12554" max="12554" width="17" style="83" customWidth="1"/>
    <col min="12555" max="12555" width="20.2857142857143" style="83" customWidth="1"/>
    <col min="12556" max="12556" width="12.4285714285714" style="83" customWidth="1"/>
    <col min="12557" max="12801" width="9.14285714285714" style="83"/>
    <col min="12802" max="12802" width="4.28571428571429" style="83" customWidth="1"/>
    <col min="12803" max="12803" width="4.42857142857143" style="83" customWidth="1"/>
    <col min="12804" max="12804" width="44.8571428571429" style="83" customWidth="1"/>
    <col min="12805" max="12805" width="13.7142857142857" style="83" customWidth="1"/>
    <col min="12806" max="12806" width="13.1428571428571" style="83" customWidth="1"/>
    <col min="12807" max="12807" width="13.7142857142857" style="83" customWidth="1"/>
    <col min="12808" max="12809" width="9.57142857142857" style="83" customWidth="1"/>
    <col min="12810" max="12810" width="17" style="83" customWidth="1"/>
    <col min="12811" max="12811" width="20.2857142857143" style="83" customWidth="1"/>
    <col min="12812" max="12812" width="12.4285714285714" style="83" customWidth="1"/>
    <col min="12813" max="13057" width="9.14285714285714" style="83"/>
    <col min="13058" max="13058" width="4.28571428571429" style="83" customWidth="1"/>
    <col min="13059" max="13059" width="4.42857142857143" style="83" customWidth="1"/>
    <col min="13060" max="13060" width="44.8571428571429" style="83" customWidth="1"/>
    <col min="13061" max="13061" width="13.7142857142857" style="83" customWidth="1"/>
    <col min="13062" max="13062" width="13.1428571428571" style="83" customWidth="1"/>
    <col min="13063" max="13063" width="13.7142857142857" style="83" customWidth="1"/>
    <col min="13064" max="13065" width="9.57142857142857" style="83" customWidth="1"/>
    <col min="13066" max="13066" width="17" style="83" customWidth="1"/>
    <col min="13067" max="13067" width="20.2857142857143" style="83" customWidth="1"/>
    <col min="13068" max="13068" width="12.4285714285714" style="83" customWidth="1"/>
    <col min="13069" max="13313" width="9.14285714285714" style="83"/>
    <col min="13314" max="13314" width="4.28571428571429" style="83" customWidth="1"/>
    <col min="13315" max="13315" width="4.42857142857143" style="83" customWidth="1"/>
    <col min="13316" max="13316" width="44.8571428571429" style="83" customWidth="1"/>
    <col min="13317" max="13317" width="13.7142857142857" style="83" customWidth="1"/>
    <col min="13318" max="13318" width="13.1428571428571" style="83" customWidth="1"/>
    <col min="13319" max="13319" width="13.7142857142857" style="83" customWidth="1"/>
    <col min="13320" max="13321" width="9.57142857142857" style="83" customWidth="1"/>
    <col min="13322" max="13322" width="17" style="83" customWidth="1"/>
    <col min="13323" max="13323" width="20.2857142857143" style="83" customWidth="1"/>
    <col min="13324" max="13324" width="12.4285714285714" style="83" customWidth="1"/>
    <col min="13325" max="13569" width="9.14285714285714" style="83"/>
    <col min="13570" max="13570" width="4.28571428571429" style="83" customWidth="1"/>
    <col min="13571" max="13571" width="4.42857142857143" style="83" customWidth="1"/>
    <col min="13572" max="13572" width="44.8571428571429" style="83" customWidth="1"/>
    <col min="13573" max="13573" width="13.7142857142857" style="83" customWidth="1"/>
    <col min="13574" max="13574" width="13.1428571428571" style="83" customWidth="1"/>
    <col min="13575" max="13575" width="13.7142857142857" style="83" customWidth="1"/>
    <col min="13576" max="13577" width="9.57142857142857" style="83" customWidth="1"/>
    <col min="13578" max="13578" width="17" style="83" customWidth="1"/>
    <col min="13579" max="13579" width="20.2857142857143" style="83" customWidth="1"/>
    <col min="13580" max="13580" width="12.4285714285714" style="83" customWidth="1"/>
    <col min="13581" max="13825" width="9.14285714285714" style="83"/>
    <col min="13826" max="13826" width="4.28571428571429" style="83" customWidth="1"/>
    <col min="13827" max="13827" width="4.42857142857143" style="83" customWidth="1"/>
    <col min="13828" max="13828" width="44.8571428571429" style="83" customWidth="1"/>
    <col min="13829" max="13829" width="13.7142857142857" style="83" customWidth="1"/>
    <col min="13830" max="13830" width="13.1428571428571" style="83" customWidth="1"/>
    <col min="13831" max="13831" width="13.7142857142857" style="83" customWidth="1"/>
    <col min="13832" max="13833" width="9.57142857142857" style="83" customWidth="1"/>
    <col min="13834" max="13834" width="17" style="83" customWidth="1"/>
    <col min="13835" max="13835" width="20.2857142857143" style="83" customWidth="1"/>
    <col min="13836" max="13836" width="12.4285714285714" style="83" customWidth="1"/>
    <col min="13837" max="14081" width="9.14285714285714" style="83"/>
    <col min="14082" max="14082" width="4.28571428571429" style="83" customWidth="1"/>
    <col min="14083" max="14083" width="4.42857142857143" style="83" customWidth="1"/>
    <col min="14084" max="14084" width="44.8571428571429" style="83" customWidth="1"/>
    <col min="14085" max="14085" width="13.7142857142857" style="83" customWidth="1"/>
    <col min="14086" max="14086" width="13.1428571428571" style="83" customWidth="1"/>
    <col min="14087" max="14087" width="13.7142857142857" style="83" customWidth="1"/>
    <col min="14088" max="14089" width="9.57142857142857" style="83" customWidth="1"/>
    <col min="14090" max="14090" width="17" style="83" customWidth="1"/>
    <col min="14091" max="14091" width="20.2857142857143" style="83" customWidth="1"/>
    <col min="14092" max="14092" width="12.4285714285714" style="83" customWidth="1"/>
    <col min="14093" max="14337" width="9.14285714285714" style="83"/>
    <col min="14338" max="14338" width="4.28571428571429" style="83" customWidth="1"/>
    <col min="14339" max="14339" width="4.42857142857143" style="83" customWidth="1"/>
    <col min="14340" max="14340" width="44.8571428571429" style="83" customWidth="1"/>
    <col min="14341" max="14341" width="13.7142857142857" style="83" customWidth="1"/>
    <col min="14342" max="14342" width="13.1428571428571" style="83" customWidth="1"/>
    <col min="14343" max="14343" width="13.7142857142857" style="83" customWidth="1"/>
    <col min="14344" max="14345" width="9.57142857142857" style="83" customWidth="1"/>
    <col min="14346" max="14346" width="17" style="83" customWidth="1"/>
    <col min="14347" max="14347" width="20.2857142857143" style="83" customWidth="1"/>
    <col min="14348" max="14348" width="12.4285714285714" style="83" customWidth="1"/>
    <col min="14349" max="14593" width="9.14285714285714" style="83"/>
    <col min="14594" max="14594" width="4.28571428571429" style="83" customWidth="1"/>
    <col min="14595" max="14595" width="4.42857142857143" style="83" customWidth="1"/>
    <col min="14596" max="14596" width="44.8571428571429" style="83" customWidth="1"/>
    <col min="14597" max="14597" width="13.7142857142857" style="83" customWidth="1"/>
    <col min="14598" max="14598" width="13.1428571428571" style="83" customWidth="1"/>
    <col min="14599" max="14599" width="13.7142857142857" style="83" customWidth="1"/>
    <col min="14600" max="14601" width="9.57142857142857" style="83" customWidth="1"/>
    <col min="14602" max="14602" width="17" style="83" customWidth="1"/>
    <col min="14603" max="14603" width="20.2857142857143" style="83" customWidth="1"/>
    <col min="14604" max="14604" width="12.4285714285714" style="83" customWidth="1"/>
    <col min="14605" max="14849" width="9.14285714285714" style="83"/>
    <col min="14850" max="14850" width="4.28571428571429" style="83" customWidth="1"/>
    <col min="14851" max="14851" width="4.42857142857143" style="83" customWidth="1"/>
    <col min="14852" max="14852" width="44.8571428571429" style="83" customWidth="1"/>
    <col min="14853" max="14853" width="13.7142857142857" style="83" customWidth="1"/>
    <col min="14854" max="14854" width="13.1428571428571" style="83" customWidth="1"/>
    <col min="14855" max="14855" width="13.7142857142857" style="83" customWidth="1"/>
    <col min="14856" max="14857" width="9.57142857142857" style="83" customWidth="1"/>
    <col min="14858" max="14858" width="17" style="83" customWidth="1"/>
    <col min="14859" max="14859" width="20.2857142857143" style="83" customWidth="1"/>
    <col min="14860" max="14860" width="12.4285714285714" style="83" customWidth="1"/>
    <col min="14861" max="15105" width="9.14285714285714" style="83"/>
    <col min="15106" max="15106" width="4.28571428571429" style="83" customWidth="1"/>
    <col min="15107" max="15107" width="4.42857142857143" style="83" customWidth="1"/>
    <col min="15108" max="15108" width="44.8571428571429" style="83" customWidth="1"/>
    <col min="15109" max="15109" width="13.7142857142857" style="83" customWidth="1"/>
    <col min="15110" max="15110" width="13.1428571428571" style="83" customWidth="1"/>
    <col min="15111" max="15111" width="13.7142857142857" style="83" customWidth="1"/>
    <col min="15112" max="15113" width="9.57142857142857" style="83" customWidth="1"/>
    <col min="15114" max="15114" width="17" style="83" customWidth="1"/>
    <col min="15115" max="15115" width="20.2857142857143" style="83" customWidth="1"/>
    <col min="15116" max="15116" width="12.4285714285714" style="83" customWidth="1"/>
    <col min="15117" max="15361" width="9.14285714285714" style="83"/>
    <col min="15362" max="15362" width="4.28571428571429" style="83" customWidth="1"/>
    <col min="15363" max="15363" width="4.42857142857143" style="83" customWidth="1"/>
    <col min="15364" max="15364" width="44.8571428571429" style="83" customWidth="1"/>
    <col min="15365" max="15365" width="13.7142857142857" style="83" customWidth="1"/>
    <col min="15366" max="15366" width="13.1428571428571" style="83" customWidth="1"/>
    <col min="15367" max="15367" width="13.7142857142857" style="83" customWidth="1"/>
    <col min="15368" max="15369" width="9.57142857142857" style="83" customWidth="1"/>
    <col min="15370" max="15370" width="17" style="83" customWidth="1"/>
    <col min="15371" max="15371" width="20.2857142857143" style="83" customWidth="1"/>
    <col min="15372" max="15372" width="12.4285714285714" style="83" customWidth="1"/>
    <col min="15373" max="15617" width="9.14285714285714" style="83"/>
    <col min="15618" max="15618" width="4.28571428571429" style="83" customWidth="1"/>
    <col min="15619" max="15619" width="4.42857142857143" style="83" customWidth="1"/>
    <col min="15620" max="15620" width="44.8571428571429" style="83" customWidth="1"/>
    <col min="15621" max="15621" width="13.7142857142857" style="83" customWidth="1"/>
    <col min="15622" max="15622" width="13.1428571428571" style="83" customWidth="1"/>
    <col min="15623" max="15623" width="13.7142857142857" style="83" customWidth="1"/>
    <col min="15624" max="15625" width="9.57142857142857" style="83" customWidth="1"/>
    <col min="15626" max="15626" width="17" style="83" customWidth="1"/>
    <col min="15627" max="15627" width="20.2857142857143" style="83" customWidth="1"/>
    <col min="15628" max="15628" width="12.4285714285714" style="83" customWidth="1"/>
    <col min="15629" max="15873" width="9.14285714285714" style="83"/>
    <col min="15874" max="15874" width="4.28571428571429" style="83" customWidth="1"/>
    <col min="15875" max="15875" width="4.42857142857143" style="83" customWidth="1"/>
    <col min="15876" max="15876" width="44.8571428571429" style="83" customWidth="1"/>
    <col min="15877" max="15877" width="13.7142857142857" style="83" customWidth="1"/>
    <col min="15878" max="15878" width="13.1428571428571" style="83" customWidth="1"/>
    <col min="15879" max="15879" width="13.7142857142857" style="83" customWidth="1"/>
    <col min="15880" max="15881" width="9.57142857142857" style="83" customWidth="1"/>
    <col min="15882" max="15882" width="17" style="83" customWidth="1"/>
    <col min="15883" max="15883" width="20.2857142857143" style="83" customWidth="1"/>
    <col min="15884" max="15884" width="12.4285714285714" style="83" customWidth="1"/>
    <col min="15885" max="16129" width="9.14285714285714" style="83"/>
    <col min="16130" max="16130" width="4.28571428571429" style="83" customWidth="1"/>
    <col min="16131" max="16131" width="4.42857142857143" style="83" customWidth="1"/>
    <col min="16132" max="16132" width="44.8571428571429" style="83" customWidth="1"/>
    <col min="16133" max="16133" width="13.7142857142857" style="83" customWidth="1"/>
    <col min="16134" max="16134" width="13.1428571428571" style="83" customWidth="1"/>
    <col min="16135" max="16135" width="13.7142857142857" style="83" customWidth="1"/>
    <col min="16136" max="16137" width="9.57142857142857" style="83" customWidth="1"/>
    <col min="16138" max="16138" width="17" style="83" customWidth="1"/>
    <col min="16139" max="16139" width="20.2857142857143" style="83" customWidth="1"/>
    <col min="16140" max="16140" width="12.4285714285714" style="83" customWidth="1"/>
    <col min="16141" max="16384" width="9.14285714285714" style="83"/>
  </cols>
  <sheetData>
    <row r="1" ht="30" customHeight="1" spans="1:9">
      <c r="A1" s="84" t="s">
        <v>6</v>
      </c>
      <c r="B1" s="84"/>
      <c r="C1" s="84"/>
      <c r="D1" s="84"/>
      <c r="E1" s="84"/>
      <c r="F1" s="84"/>
      <c r="G1" s="84"/>
      <c r="H1" s="84"/>
      <c r="I1" s="84"/>
    </row>
    <row r="2" ht="27.75" customHeight="1" spans="1:9">
      <c r="A2" s="85" t="s">
        <v>30</v>
      </c>
      <c r="B2" s="85"/>
      <c r="C2" s="85"/>
      <c r="D2" s="85"/>
      <c r="E2" s="85"/>
      <c r="F2" s="85"/>
      <c r="G2" s="85"/>
      <c r="H2" s="85"/>
      <c r="I2" s="85"/>
    </row>
    <row r="3" s="81" customFormat="1" ht="27" customHeight="1" spans="1:7">
      <c r="A3" s="43" t="s">
        <v>31</v>
      </c>
      <c r="B3" s="43"/>
      <c r="C3" s="43"/>
      <c r="D3" s="43"/>
      <c r="E3" s="43"/>
      <c r="F3" s="43"/>
      <c r="G3" s="43"/>
    </row>
    <row r="4" s="81" customFormat="1" ht="54" customHeight="1" spans="1:7">
      <c r="A4" s="44" t="s">
        <v>32</v>
      </c>
      <c r="B4" s="44" t="s">
        <v>33</v>
      </c>
      <c r="C4" s="44" t="s">
        <v>34</v>
      </c>
      <c r="D4" s="44" t="s">
        <v>35</v>
      </c>
      <c r="E4" s="44" t="s">
        <v>36</v>
      </c>
      <c r="F4" s="44" t="s">
        <v>37</v>
      </c>
      <c r="G4" s="44" t="s">
        <v>38</v>
      </c>
    </row>
    <row r="5" ht="25.5" spans="1:7">
      <c r="A5" s="86" t="s">
        <v>39</v>
      </c>
      <c r="B5" s="87">
        <v>80226.82</v>
      </c>
      <c r="C5" s="87">
        <f>C6+C8+C10+C14+C18</f>
        <v>1234427</v>
      </c>
      <c r="D5" s="87"/>
      <c r="E5" s="87">
        <f>E6+E8+E10+E14+E16+E18</f>
        <v>530417.23</v>
      </c>
      <c r="F5" s="88">
        <v>145.01</v>
      </c>
      <c r="G5" s="89">
        <f>IFERROR(E5/C5,)*100</f>
        <v>42.9686996476908</v>
      </c>
    </row>
    <row r="6" s="81" customFormat="1" ht="25.5" spans="1:7">
      <c r="A6" s="90" t="s">
        <v>40</v>
      </c>
      <c r="B6" s="91">
        <v>14880</v>
      </c>
      <c r="C6" s="91">
        <v>20925</v>
      </c>
      <c r="D6" s="91"/>
      <c r="E6" s="91">
        <v>14400</v>
      </c>
      <c r="F6" s="92">
        <v>96.77</v>
      </c>
      <c r="G6" s="93">
        <f t="shared" ref="G6:G19" si="0">IFERROR(E6/C6,)*100</f>
        <v>68.8172043010753</v>
      </c>
    </row>
    <row r="7" s="81" customFormat="1" ht="38.25" spans="1:7">
      <c r="A7" s="63" t="s">
        <v>41</v>
      </c>
      <c r="B7" s="60">
        <v>14880</v>
      </c>
      <c r="C7" s="60">
        <v>20925</v>
      </c>
      <c r="D7" s="60"/>
      <c r="E7" s="60">
        <v>14400</v>
      </c>
      <c r="F7" s="61">
        <v>96.77</v>
      </c>
      <c r="G7" s="94">
        <f t="shared" si="0"/>
        <v>68.8172043010753</v>
      </c>
    </row>
    <row r="8" spans="1:7">
      <c r="A8" s="95" t="s">
        <v>42</v>
      </c>
      <c r="B8" s="76">
        <v>51.73</v>
      </c>
      <c r="C8" s="76">
        <v>0</v>
      </c>
      <c r="D8" s="76">
        <v>0</v>
      </c>
      <c r="E8" s="76">
        <v>27.29</v>
      </c>
      <c r="F8" s="76">
        <v>52.75</v>
      </c>
      <c r="G8" s="93">
        <f t="shared" si="0"/>
        <v>0</v>
      </c>
    </row>
    <row r="9" spans="1:7">
      <c r="A9" s="63" t="s">
        <v>43</v>
      </c>
      <c r="B9" s="61">
        <v>51.73</v>
      </c>
      <c r="C9" s="64"/>
      <c r="D9" s="64"/>
      <c r="E9" s="61">
        <v>27.29</v>
      </c>
      <c r="F9" s="61">
        <v>52.75</v>
      </c>
      <c r="G9" s="94">
        <f t="shared" si="0"/>
        <v>0</v>
      </c>
    </row>
    <row r="10" s="81" customFormat="1" ht="59.25" customHeight="1" spans="1:7">
      <c r="A10" s="95" t="s">
        <v>44</v>
      </c>
      <c r="B10" s="75">
        <v>65257.74</v>
      </c>
      <c r="C10" s="75">
        <v>94900</v>
      </c>
      <c r="D10" s="75"/>
      <c r="E10" s="75">
        <v>97213.02</v>
      </c>
      <c r="F10" s="76">
        <v>148.97</v>
      </c>
      <c r="G10" s="93">
        <f t="shared" si="0"/>
        <v>102.437323498419</v>
      </c>
    </row>
    <row r="11" s="81" customFormat="1" spans="1:7">
      <c r="A11" s="63" t="s">
        <v>45</v>
      </c>
      <c r="B11" s="60">
        <v>35850.45</v>
      </c>
      <c r="C11" s="64"/>
      <c r="D11" s="64"/>
      <c r="E11" s="60">
        <v>50906.87</v>
      </c>
      <c r="F11" s="61">
        <v>142</v>
      </c>
      <c r="G11" s="94">
        <f t="shared" si="0"/>
        <v>0</v>
      </c>
    </row>
    <row r="12" spans="1:7">
      <c r="A12" s="63" t="s">
        <v>46</v>
      </c>
      <c r="B12" s="60">
        <v>27407.29</v>
      </c>
      <c r="C12" s="60">
        <v>94900</v>
      </c>
      <c r="D12" s="60"/>
      <c r="E12" s="60">
        <v>23306.15</v>
      </c>
      <c r="F12" s="61">
        <v>85.04</v>
      </c>
      <c r="G12" s="94">
        <f t="shared" si="0"/>
        <v>24.5586406743941</v>
      </c>
    </row>
    <row r="13" spans="1:7">
      <c r="A13" s="63" t="s">
        <v>47</v>
      </c>
      <c r="B13" s="60">
        <v>2000</v>
      </c>
      <c r="C13" s="64"/>
      <c r="D13" s="64"/>
      <c r="E13" s="60">
        <v>23000</v>
      </c>
      <c r="F13" s="60">
        <v>1150</v>
      </c>
      <c r="G13" s="94">
        <f t="shared" si="0"/>
        <v>0</v>
      </c>
    </row>
    <row r="14" spans="1:7">
      <c r="A14" s="95" t="s">
        <v>48</v>
      </c>
      <c r="B14" s="96">
        <v>402177</v>
      </c>
      <c r="C14" s="96">
        <v>1118502</v>
      </c>
      <c r="D14" s="76">
        <v>0</v>
      </c>
      <c r="E14" s="75">
        <v>414080.64</v>
      </c>
      <c r="F14" s="76">
        <v>0</v>
      </c>
      <c r="G14" s="93">
        <f t="shared" si="0"/>
        <v>37.0210013035292</v>
      </c>
    </row>
    <row r="15" spans="1:7">
      <c r="A15" s="59" t="s">
        <v>49</v>
      </c>
      <c r="B15" s="97">
        <v>402177</v>
      </c>
      <c r="C15" s="97">
        <v>1118502</v>
      </c>
      <c r="D15" s="61"/>
      <c r="E15" s="60" t="s">
        <v>50</v>
      </c>
      <c r="F15" s="61"/>
      <c r="G15" s="94">
        <f t="shared" si="0"/>
        <v>0</v>
      </c>
    </row>
    <row r="16" spans="1:7">
      <c r="A16" s="59" t="s">
        <v>51</v>
      </c>
      <c r="B16" s="61">
        <v>0</v>
      </c>
      <c r="C16" s="61">
        <v>0</v>
      </c>
      <c r="D16" s="61">
        <v>0</v>
      </c>
      <c r="E16" s="60">
        <v>4658.92</v>
      </c>
      <c r="F16" s="61">
        <v>0</v>
      </c>
      <c r="G16" s="94">
        <f t="shared" si="0"/>
        <v>0</v>
      </c>
    </row>
    <row r="17" spans="1:7">
      <c r="A17" s="63" t="s">
        <v>52</v>
      </c>
      <c r="B17" s="64"/>
      <c r="C17" s="64"/>
      <c r="D17" s="64"/>
      <c r="E17" s="60">
        <v>4658.92</v>
      </c>
      <c r="F17" s="64"/>
      <c r="G17" s="94">
        <f t="shared" si="0"/>
        <v>0</v>
      </c>
    </row>
    <row r="18" ht="25.5" spans="1:7">
      <c r="A18" s="95" t="s">
        <v>53</v>
      </c>
      <c r="B18" s="76">
        <v>37.35</v>
      </c>
      <c r="C18" s="76">
        <v>100</v>
      </c>
      <c r="D18" s="76"/>
      <c r="E18" s="76">
        <v>37.36</v>
      </c>
      <c r="F18" s="76">
        <v>100.03</v>
      </c>
      <c r="G18" s="93">
        <f t="shared" si="0"/>
        <v>37.36</v>
      </c>
    </row>
    <row r="19" spans="1:7">
      <c r="A19" s="63" t="s">
        <v>54</v>
      </c>
      <c r="B19" s="61">
        <v>37.35</v>
      </c>
      <c r="C19" s="61">
        <v>100</v>
      </c>
      <c r="D19" s="61"/>
      <c r="E19" s="61">
        <v>37.36</v>
      </c>
      <c r="F19" s="61">
        <v>100.03</v>
      </c>
      <c r="G19" s="94">
        <f t="shared" si="0"/>
        <v>37.36</v>
      </c>
    </row>
    <row r="20" spans="1:2">
      <c r="A20" s="83"/>
      <c r="B20" s="83"/>
    </row>
    <row r="21" spans="1:2">
      <c r="A21" s="83"/>
      <c r="B21" s="83"/>
    </row>
    <row r="22" spans="1:2">
      <c r="A22" s="83"/>
      <c r="B22" s="83"/>
    </row>
    <row r="23" ht="24" customHeight="1" spans="1:7">
      <c r="A23" s="43" t="s">
        <v>31</v>
      </c>
      <c r="B23" s="43"/>
      <c r="C23" s="43"/>
      <c r="D23" s="43"/>
      <c r="E23" s="43"/>
      <c r="F23" s="43"/>
      <c r="G23" s="43"/>
    </row>
    <row r="24" ht="42.75" customHeight="1" spans="1:7">
      <c r="A24" s="44" t="s">
        <v>32</v>
      </c>
      <c r="B24" s="44" t="s">
        <v>33</v>
      </c>
      <c r="C24" s="44" t="s">
        <v>34</v>
      </c>
      <c r="D24" s="44" t="s">
        <v>35</v>
      </c>
      <c r="E24" s="44" t="s">
        <v>36</v>
      </c>
      <c r="F24" s="44" t="s">
        <v>37</v>
      </c>
      <c r="G24" s="44" t="s">
        <v>38</v>
      </c>
    </row>
    <row r="25" ht="34.5" customHeight="1" spans="1:7">
      <c r="A25" s="45" t="s">
        <v>55</v>
      </c>
      <c r="B25" s="46">
        <v>429609.46</v>
      </c>
      <c r="C25" s="46">
        <v>1234427</v>
      </c>
      <c r="D25" s="46"/>
      <c r="E25" s="46">
        <v>553631.9</v>
      </c>
      <c r="F25" s="47">
        <v>128.87</v>
      </c>
      <c r="G25" s="48">
        <f>IFERROR(E25/C25,)*100</f>
        <v>44.8493025509001</v>
      </c>
    </row>
    <row r="26" ht="33.75" customHeight="1" spans="1:7">
      <c r="A26" s="45" t="s">
        <v>56</v>
      </c>
      <c r="B26" s="46">
        <v>429609.46</v>
      </c>
      <c r="C26" s="46">
        <v>1234427</v>
      </c>
      <c r="D26" s="46"/>
      <c r="E26" s="46">
        <v>553631.9</v>
      </c>
      <c r="F26" s="47">
        <v>128.87</v>
      </c>
      <c r="G26" s="48">
        <f t="shared" ref="G26:G89" si="1">IFERROR(E26/C26,)*100</f>
        <v>44.8493025509001</v>
      </c>
    </row>
    <row r="27" ht="62.25" customHeight="1" spans="1:7">
      <c r="A27" s="98" t="s">
        <v>39</v>
      </c>
      <c r="B27" s="99">
        <v>429609.46</v>
      </c>
      <c r="C27" s="99">
        <v>1234427</v>
      </c>
      <c r="D27" s="99"/>
      <c r="E27" s="99">
        <v>553631.9</v>
      </c>
      <c r="F27" s="100">
        <v>128.87</v>
      </c>
      <c r="G27" s="101">
        <f t="shared" si="1"/>
        <v>44.8493025509001</v>
      </c>
    </row>
    <row r="28" s="81" customFormat="1" ht="39.75" customHeight="1" spans="1:7">
      <c r="A28" s="95" t="s">
        <v>57</v>
      </c>
      <c r="B28" s="75">
        <v>290161.63</v>
      </c>
      <c r="C28" s="75">
        <v>785541</v>
      </c>
      <c r="D28" s="75"/>
      <c r="E28" s="75">
        <v>377174.27</v>
      </c>
      <c r="F28" s="76">
        <v>129.99</v>
      </c>
      <c r="G28" s="102">
        <f t="shared" si="1"/>
        <v>48.0145873990027</v>
      </c>
    </row>
    <row r="29" s="81" customFormat="1" ht="33" customHeight="1" spans="1:7">
      <c r="A29" s="63" t="s">
        <v>58</v>
      </c>
      <c r="B29" s="60">
        <v>227247</v>
      </c>
      <c r="C29" s="60">
        <v>595620</v>
      </c>
      <c r="D29" s="60"/>
      <c r="E29" s="60">
        <v>280335.67</v>
      </c>
      <c r="F29" s="61">
        <v>123.36</v>
      </c>
      <c r="G29" s="103">
        <f t="shared" si="1"/>
        <v>47.066194889359</v>
      </c>
    </row>
    <row r="30" ht="36.75" customHeight="1" spans="1:7">
      <c r="A30" s="63" t="s">
        <v>59</v>
      </c>
      <c r="B30" s="60">
        <v>2206.22</v>
      </c>
      <c r="C30" s="60">
        <v>32350</v>
      </c>
      <c r="D30" s="60"/>
      <c r="E30" s="60">
        <v>23372.06</v>
      </c>
      <c r="F30" s="60">
        <v>1059.37</v>
      </c>
      <c r="G30" s="103">
        <f t="shared" si="1"/>
        <v>72.2474806800618</v>
      </c>
    </row>
    <row r="31" ht="32.25" customHeight="1" spans="1:7">
      <c r="A31" s="63" t="s">
        <v>60</v>
      </c>
      <c r="B31" s="64"/>
      <c r="C31" s="60">
        <v>2546</v>
      </c>
      <c r="D31" s="60"/>
      <c r="E31" s="64"/>
      <c r="F31" s="64"/>
      <c r="G31" s="103">
        <f t="shared" si="1"/>
        <v>0</v>
      </c>
    </row>
    <row r="32" ht="33.75" customHeight="1" spans="1:7">
      <c r="A32" s="63" t="s">
        <v>61</v>
      </c>
      <c r="B32" s="60">
        <v>5546.65</v>
      </c>
      <c r="C32" s="64"/>
      <c r="D32" s="64"/>
      <c r="E32" s="64"/>
      <c r="F32" s="64"/>
      <c r="G32" s="103">
        <f t="shared" si="1"/>
        <v>0</v>
      </c>
    </row>
    <row r="33" ht="36.75" customHeight="1" spans="1:7">
      <c r="A33" s="63" t="s">
        <v>62</v>
      </c>
      <c r="B33" s="64"/>
      <c r="C33" s="60">
        <v>2925</v>
      </c>
      <c r="D33" s="60"/>
      <c r="E33" s="60">
        <v>5467.83</v>
      </c>
      <c r="F33" s="64"/>
      <c r="G33" s="103">
        <f t="shared" si="1"/>
        <v>186.934358974359</v>
      </c>
    </row>
    <row r="34" s="81" customFormat="1" ht="30.75" customHeight="1" spans="1:7">
      <c r="A34" s="63" t="s">
        <v>63</v>
      </c>
      <c r="B34" s="64"/>
      <c r="C34" s="60">
        <v>5800</v>
      </c>
      <c r="D34" s="60"/>
      <c r="E34" s="60">
        <v>5749.99</v>
      </c>
      <c r="F34" s="64"/>
      <c r="G34" s="103">
        <f t="shared" si="1"/>
        <v>99.1377586206897</v>
      </c>
    </row>
    <row r="35" ht="38.25" customHeight="1" spans="1:7">
      <c r="A35" s="63" t="s">
        <v>64</v>
      </c>
      <c r="B35" s="60">
        <v>17687.56</v>
      </c>
      <c r="C35" s="60">
        <v>49300</v>
      </c>
      <c r="D35" s="60"/>
      <c r="E35" s="60">
        <v>16000</v>
      </c>
      <c r="F35" s="61">
        <v>90.46</v>
      </c>
      <c r="G35" s="103">
        <f t="shared" si="1"/>
        <v>32.4543610547667</v>
      </c>
    </row>
    <row r="36" ht="46.5" customHeight="1" spans="1:7">
      <c r="A36" s="63" t="s">
        <v>65</v>
      </c>
      <c r="B36" s="60">
        <v>37474.2</v>
      </c>
      <c r="C36" s="60">
        <v>97000</v>
      </c>
      <c r="D36" s="60"/>
      <c r="E36" s="60">
        <v>46248.72</v>
      </c>
      <c r="F36" s="61">
        <v>123.41</v>
      </c>
      <c r="G36" s="103">
        <f t="shared" si="1"/>
        <v>47.6790927835052</v>
      </c>
    </row>
    <row r="37" ht="38.25" customHeight="1" spans="1:7">
      <c r="A37" s="95" t="s">
        <v>66</v>
      </c>
      <c r="B37" s="75">
        <v>119019.3</v>
      </c>
      <c r="C37" s="75">
        <v>423536</v>
      </c>
      <c r="D37" s="75"/>
      <c r="E37" s="75">
        <v>132528.1</v>
      </c>
      <c r="F37" s="76">
        <v>111.35</v>
      </c>
      <c r="G37" s="102">
        <f t="shared" si="1"/>
        <v>31.2908701975747</v>
      </c>
    </row>
    <row r="38" ht="33.75" customHeight="1" spans="1:7">
      <c r="A38" s="63" t="s">
        <v>67</v>
      </c>
      <c r="B38" s="61">
        <v>270</v>
      </c>
      <c r="C38" s="60">
        <v>3890</v>
      </c>
      <c r="D38" s="60"/>
      <c r="E38" s="61">
        <v>450</v>
      </c>
      <c r="F38" s="61">
        <v>166.67</v>
      </c>
      <c r="G38" s="103">
        <f t="shared" si="1"/>
        <v>11.5681233933162</v>
      </c>
    </row>
    <row r="39" ht="37.5" customHeight="1" spans="1:7">
      <c r="A39" s="63" t="s">
        <v>68</v>
      </c>
      <c r="B39" s="64"/>
      <c r="C39" s="64"/>
      <c r="D39" s="64"/>
      <c r="E39" s="61">
        <v>900</v>
      </c>
      <c r="F39" s="64"/>
      <c r="G39" s="103">
        <f t="shared" si="1"/>
        <v>0</v>
      </c>
    </row>
    <row r="40" ht="41.25" customHeight="1" spans="1:7">
      <c r="A40" s="63" t="s">
        <v>69</v>
      </c>
      <c r="B40" s="61">
        <v>236.7</v>
      </c>
      <c r="C40" s="60">
        <v>7100</v>
      </c>
      <c r="D40" s="60"/>
      <c r="E40" s="60">
        <v>1103.3</v>
      </c>
      <c r="F40" s="61">
        <v>466.12</v>
      </c>
      <c r="G40" s="103">
        <f t="shared" si="1"/>
        <v>15.5394366197183</v>
      </c>
    </row>
    <row r="41" s="81" customFormat="1" ht="36" customHeight="1" spans="1:7">
      <c r="A41" s="63" t="s">
        <v>70</v>
      </c>
      <c r="B41" s="64"/>
      <c r="C41" s="64"/>
      <c r="D41" s="64"/>
      <c r="E41" s="61">
        <v>450</v>
      </c>
      <c r="F41" s="64"/>
      <c r="G41" s="103">
        <f t="shared" si="1"/>
        <v>0</v>
      </c>
    </row>
    <row r="42" ht="44.25" customHeight="1" spans="1:7">
      <c r="A42" s="63" t="s">
        <v>71</v>
      </c>
      <c r="B42" s="61">
        <v>350.64</v>
      </c>
      <c r="C42" s="60">
        <v>5300</v>
      </c>
      <c r="D42" s="60"/>
      <c r="E42" s="61">
        <v>418.55</v>
      </c>
      <c r="F42" s="61">
        <v>119.37</v>
      </c>
      <c r="G42" s="103">
        <f t="shared" si="1"/>
        <v>7.89716981132075</v>
      </c>
    </row>
    <row r="43" ht="40.5" customHeight="1" spans="1:7">
      <c r="A43" s="63" t="s">
        <v>72</v>
      </c>
      <c r="B43" s="64"/>
      <c r="C43" s="64"/>
      <c r="D43" s="64"/>
      <c r="E43" s="60">
        <v>1494.25</v>
      </c>
      <c r="F43" s="64"/>
      <c r="G43" s="103">
        <f t="shared" si="1"/>
        <v>0</v>
      </c>
    </row>
    <row r="44" ht="38.25" customHeight="1" spans="1:7">
      <c r="A44" s="63" t="s">
        <v>73</v>
      </c>
      <c r="B44" s="64"/>
      <c r="C44" s="64"/>
      <c r="D44" s="64"/>
      <c r="E44" s="61">
        <v>14.6</v>
      </c>
      <c r="F44" s="64"/>
      <c r="G44" s="103">
        <f t="shared" si="1"/>
        <v>0</v>
      </c>
    </row>
    <row r="45" ht="37.5" customHeight="1" spans="1:7">
      <c r="A45" s="63" t="s">
        <v>74</v>
      </c>
      <c r="B45" s="60">
        <v>7014.01</v>
      </c>
      <c r="C45" s="60">
        <v>15610</v>
      </c>
      <c r="D45" s="60"/>
      <c r="E45" s="60">
        <v>6921.11</v>
      </c>
      <c r="F45" s="61">
        <v>98.68</v>
      </c>
      <c r="G45" s="103">
        <f t="shared" si="1"/>
        <v>44.337668161435</v>
      </c>
    </row>
    <row r="46" ht="42.75" customHeight="1" spans="1:7">
      <c r="A46" s="63" t="s">
        <v>75</v>
      </c>
      <c r="B46" s="61">
        <v>570</v>
      </c>
      <c r="C46" s="60">
        <v>1400</v>
      </c>
      <c r="D46" s="60"/>
      <c r="E46" s="61">
        <v>50</v>
      </c>
      <c r="F46" s="61">
        <v>8.77</v>
      </c>
      <c r="G46" s="103">
        <f t="shared" si="1"/>
        <v>3.57142857142857</v>
      </c>
    </row>
    <row r="47" ht="51.75" customHeight="1" spans="1:7">
      <c r="A47" s="63" t="s">
        <v>76</v>
      </c>
      <c r="B47" s="64"/>
      <c r="C47" s="64"/>
      <c r="D47" s="64"/>
      <c r="E47" s="61">
        <v>904.46</v>
      </c>
      <c r="F47" s="64"/>
      <c r="G47" s="103">
        <f t="shared" si="1"/>
        <v>0</v>
      </c>
    </row>
    <row r="48" ht="36" customHeight="1" spans="1:7">
      <c r="A48" s="63" t="s">
        <v>77</v>
      </c>
      <c r="B48" s="60">
        <v>2393.13</v>
      </c>
      <c r="C48" s="60">
        <v>7500</v>
      </c>
      <c r="D48" s="60"/>
      <c r="E48" s="60">
        <v>1859.65</v>
      </c>
      <c r="F48" s="61">
        <v>77.71</v>
      </c>
      <c r="G48" s="103">
        <f t="shared" si="1"/>
        <v>24.7953333333333</v>
      </c>
    </row>
    <row r="49" ht="45" customHeight="1" spans="1:7">
      <c r="A49" s="63" t="s">
        <v>78</v>
      </c>
      <c r="B49" s="61">
        <v>381.25</v>
      </c>
      <c r="C49" s="61">
        <v>375</v>
      </c>
      <c r="D49" s="61"/>
      <c r="E49" s="64"/>
      <c r="F49" s="64"/>
      <c r="G49" s="103">
        <f t="shared" si="1"/>
        <v>0</v>
      </c>
    </row>
    <row r="50" ht="35.25" customHeight="1" spans="1:7">
      <c r="A50" s="63" t="s">
        <v>79</v>
      </c>
      <c r="B50" s="64"/>
      <c r="C50" s="60">
        <v>1500</v>
      </c>
      <c r="D50" s="60"/>
      <c r="E50" s="60">
        <v>1979.99</v>
      </c>
      <c r="F50" s="64"/>
      <c r="G50" s="103">
        <f t="shared" si="1"/>
        <v>131.999333333333</v>
      </c>
    </row>
    <row r="51" s="81" customFormat="1" ht="51" customHeight="1" spans="1:7">
      <c r="A51" s="63" t="s">
        <v>80</v>
      </c>
      <c r="B51" s="60">
        <v>2755.99</v>
      </c>
      <c r="C51" s="60">
        <v>5000</v>
      </c>
      <c r="D51" s="60"/>
      <c r="E51" s="60">
        <v>2210.94</v>
      </c>
      <c r="F51" s="61">
        <v>80.22</v>
      </c>
      <c r="G51" s="103">
        <f t="shared" si="1"/>
        <v>44.2188</v>
      </c>
    </row>
    <row r="52" s="81" customFormat="1" ht="51.75" customHeight="1" spans="1:7">
      <c r="A52" s="63" t="s">
        <v>81</v>
      </c>
      <c r="B52" s="64"/>
      <c r="C52" s="60">
        <v>2000</v>
      </c>
      <c r="D52" s="60"/>
      <c r="E52" s="61">
        <v>677.4</v>
      </c>
      <c r="F52" s="64"/>
      <c r="G52" s="103">
        <f t="shared" si="1"/>
        <v>33.87</v>
      </c>
    </row>
    <row r="53" s="81" customFormat="1" ht="39" customHeight="1" spans="1:7">
      <c r="A53" s="63" t="s">
        <v>82</v>
      </c>
      <c r="B53" s="60">
        <v>5195.91</v>
      </c>
      <c r="C53" s="60">
        <v>10250</v>
      </c>
      <c r="D53" s="60"/>
      <c r="E53" s="60">
        <v>6779.79</v>
      </c>
      <c r="F53" s="61">
        <v>130.48</v>
      </c>
      <c r="G53" s="103">
        <f t="shared" si="1"/>
        <v>66.1442926829268</v>
      </c>
    </row>
    <row r="54" ht="27" customHeight="1" spans="1:7">
      <c r="A54" s="63" t="s">
        <v>83</v>
      </c>
      <c r="B54" s="60">
        <v>4869.13</v>
      </c>
      <c r="C54" s="60">
        <v>42000</v>
      </c>
      <c r="D54" s="60"/>
      <c r="E54" s="60">
        <v>4961.13</v>
      </c>
      <c r="F54" s="61">
        <v>101.89</v>
      </c>
      <c r="G54" s="103">
        <f t="shared" si="1"/>
        <v>11.8122142857143</v>
      </c>
    </row>
    <row r="55" ht="29.25" customHeight="1" spans="1:7">
      <c r="A55" s="63" t="s">
        <v>84</v>
      </c>
      <c r="B55" s="60">
        <v>12870.16</v>
      </c>
      <c r="C55" s="60">
        <v>31000</v>
      </c>
      <c r="D55" s="60"/>
      <c r="E55" s="60">
        <v>13837.08</v>
      </c>
      <c r="F55" s="61">
        <v>107.51</v>
      </c>
      <c r="G55" s="103">
        <f t="shared" si="1"/>
        <v>44.6357419354839</v>
      </c>
    </row>
    <row r="56" ht="30" customHeight="1" spans="1:7">
      <c r="A56" s="63" t="s">
        <v>85</v>
      </c>
      <c r="B56" s="61">
        <v>179.74</v>
      </c>
      <c r="C56" s="60">
        <v>3600</v>
      </c>
      <c r="D56" s="60"/>
      <c r="E56" s="60">
        <v>1005.26</v>
      </c>
      <c r="F56" s="61">
        <v>559.29</v>
      </c>
      <c r="G56" s="103">
        <f t="shared" si="1"/>
        <v>27.9238888888889</v>
      </c>
    </row>
    <row r="57" ht="41.25" customHeight="1" spans="1:7">
      <c r="A57" s="63" t="s">
        <v>86</v>
      </c>
      <c r="B57" s="60">
        <v>2609.19</v>
      </c>
      <c r="C57" s="60">
        <v>7100</v>
      </c>
      <c r="D57" s="60"/>
      <c r="E57" s="61">
        <v>797.54</v>
      </c>
      <c r="F57" s="61">
        <v>30.57</v>
      </c>
      <c r="G57" s="103">
        <f t="shared" si="1"/>
        <v>11.2329577464789</v>
      </c>
    </row>
    <row r="58" ht="34.5" customHeight="1" spans="1:7">
      <c r="A58" s="63" t="s">
        <v>87</v>
      </c>
      <c r="B58" s="61">
        <v>787.52</v>
      </c>
      <c r="C58" s="60">
        <v>4500</v>
      </c>
      <c r="D58" s="60"/>
      <c r="E58" s="61">
        <v>222</v>
      </c>
      <c r="F58" s="61">
        <v>28.19</v>
      </c>
      <c r="G58" s="103">
        <f t="shared" si="1"/>
        <v>4.93333333333333</v>
      </c>
    </row>
    <row r="59" ht="34.5" customHeight="1" spans="1:7">
      <c r="A59" s="63" t="s">
        <v>88</v>
      </c>
      <c r="B59" s="64"/>
      <c r="C59" s="60">
        <v>2000</v>
      </c>
      <c r="D59" s="60"/>
      <c r="E59" s="64"/>
      <c r="F59" s="64"/>
      <c r="G59" s="103">
        <f t="shared" si="1"/>
        <v>0</v>
      </c>
    </row>
    <row r="60" s="81" customFormat="1" ht="33.75" customHeight="1" spans="1:7">
      <c r="A60" s="63" t="s">
        <v>89</v>
      </c>
      <c r="B60" s="60">
        <v>2873.1</v>
      </c>
      <c r="C60" s="60">
        <v>7200</v>
      </c>
      <c r="D60" s="60"/>
      <c r="E60" s="60">
        <v>2937.55</v>
      </c>
      <c r="F60" s="61">
        <v>102.24</v>
      </c>
      <c r="G60" s="103">
        <f t="shared" si="1"/>
        <v>40.7993055555556</v>
      </c>
    </row>
    <row r="61" s="81" customFormat="1" ht="35.25" customHeight="1" spans="1:7">
      <c r="A61" s="63" t="s">
        <v>90</v>
      </c>
      <c r="B61" s="61">
        <v>186.62</v>
      </c>
      <c r="C61" s="61">
        <v>650</v>
      </c>
      <c r="D61" s="61"/>
      <c r="E61" s="61">
        <v>245.9</v>
      </c>
      <c r="F61" s="61">
        <v>131.77</v>
      </c>
      <c r="G61" s="103">
        <f t="shared" si="1"/>
        <v>37.8307692307692</v>
      </c>
    </row>
    <row r="62" ht="43.5" customHeight="1" spans="1:7">
      <c r="A62" s="63" t="s">
        <v>91</v>
      </c>
      <c r="B62" s="60">
        <v>5200.35</v>
      </c>
      <c r="C62" s="60">
        <v>8830</v>
      </c>
      <c r="D62" s="60"/>
      <c r="E62" s="60">
        <v>2682.5</v>
      </c>
      <c r="F62" s="61">
        <v>51.58</v>
      </c>
      <c r="G62" s="103">
        <f t="shared" si="1"/>
        <v>30.3793884484711</v>
      </c>
    </row>
    <row r="63" ht="42.75" customHeight="1" spans="1:7">
      <c r="A63" s="63" t="s">
        <v>92</v>
      </c>
      <c r="B63" s="60">
        <v>2100</v>
      </c>
      <c r="C63" s="60">
        <v>4800</v>
      </c>
      <c r="D63" s="60"/>
      <c r="E63" s="60">
        <v>2382</v>
      </c>
      <c r="F63" s="61">
        <v>113.43</v>
      </c>
      <c r="G63" s="103">
        <f t="shared" si="1"/>
        <v>49.625</v>
      </c>
    </row>
    <row r="64" ht="45.75" customHeight="1" spans="1:7">
      <c r="A64" s="63" t="s">
        <v>93</v>
      </c>
      <c r="B64" s="60">
        <v>4323.3</v>
      </c>
      <c r="C64" s="60">
        <v>5500</v>
      </c>
      <c r="D64" s="60"/>
      <c r="E64" s="60">
        <v>3341.08</v>
      </c>
      <c r="F64" s="61">
        <v>77.28</v>
      </c>
      <c r="G64" s="103">
        <f t="shared" si="1"/>
        <v>60.7469090909091</v>
      </c>
    </row>
    <row r="65" s="81" customFormat="1" ht="48" customHeight="1" spans="1:7">
      <c r="A65" s="63" t="s">
        <v>94</v>
      </c>
      <c r="B65" s="61">
        <v>816.08</v>
      </c>
      <c r="C65" s="61">
        <v>500</v>
      </c>
      <c r="D65" s="61"/>
      <c r="E65" s="61">
        <v>76</v>
      </c>
      <c r="F65" s="61">
        <v>9.31</v>
      </c>
      <c r="G65" s="103">
        <f t="shared" si="1"/>
        <v>15.2</v>
      </c>
    </row>
    <row r="66" s="81" customFormat="1" ht="39" customHeight="1" spans="1:7">
      <c r="A66" s="63" t="s">
        <v>95</v>
      </c>
      <c r="B66" s="60">
        <v>5028.59</v>
      </c>
      <c r="C66" s="60">
        <v>8000</v>
      </c>
      <c r="D66" s="60"/>
      <c r="E66" s="60">
        <v>2162.7</v>
      </c>
      <c r="F66" s="61">
        <v>43.01</v>
      </c>
      <c r="G66" s="103">
        <f t="shared" si="1"/>
        <v>27.03375</v>
      </c>
    </row>
    <row r="67" ht="29.25" customHeight="1" spans="1:7">
      <c r="A67" s="63" t="s">
        <v>96</v>
      </c>
      <c r="B67" s="64"/>
      <c r="C67" s="61">
        <v>100</v>
      </c>
      <c r="D67" s="61"/>
      <c r="E67" s="64"/>
      <c r="F67" s="64"/>
      <c r="G67" s="103">
        <f t="shared" si="1"/>
        <v>0</v>
      </c>
    </row>
    <row r="68" ht="27.75" customHeight="1" spans="1:7">
      <c r="A68" s="63" t="s">
        <v>97</v>
      </c>
      <c r="B68" s="64"/>
      <c r="C68" s="61">
        <v>100</v>
      </c>
      <c r="D68" s="61"/>
      <c r="E68" s="64"/>
      <c r="F68" s="64"/>
      <c r="G68" s="103">
        <f t="shared" si="1"/>
        <v>0</v>
      </c>
    </row>
    <row r="69" ht="37.5" customHeight="1" spans="1:7">
      <c r="A69" s="63" t="s">
        <v>98</v>
      </c>
      <c r="B69" s="60">
        <v>1610.62</v>
      </c>
      <c r="C69" s="60">
        <v>21900</v>
      </c>
      <c r="D69" s="60"/>
      <c r="E69" s="60">
        <v>2992.5</v>
      </c>
      <c r="F69" s="61">
        <v>185.8</v>
      </c>
      <c r="G69" s="103">
        <f t="shared" si="1"/>
        <v>13.6643835616438</v>
      </c>
    </row>
    <row r="70" ht="42" customHeight="1" spans="1:7">
      <c r="A70" s="63" t="s">
        <v>99</v>
      </c>
      <c r="B70" s="60">
        <v>2734.8</v>
      </c>
      <c r="C70" s="60">
        <v>8715</v>
      </c>
      <c r="D70" s="60"/>
      <c r="E70" s="60">
        <v>3929.07</v>
      </c>
      <c r="F70" s="61">
        <v>143.67</v>
      </c>
      <c r="G70" s="103">
        <f t="shared" si="1"/>
        <v>45.0839931153184</v>
      </c>
    </row>
    <row r="71" s="66" customFormat="1" ht="29.25" customHeight="1" spans="1:7">
      <c r="A71" s="63" t="s">
        <v>100</v>
      </c>
      <c r="B71" s="61">
        <v>484.5</v>
      </c>
      <c r="C71" s="61">
        <v>770</v>
      </c>
      <c r="D71" s="61"/>
      <c r="E71" s="61">
        <v>571.7</v>
      </c>
      <c r="F71" s="61">
        <v>118</v>
      </c>
      <c r="G71" s="103">
        <f t="shared" si="1"/>
        <v>74.2467532467532</v>
      </c>
    </row>
    <row r="72" s="81" customFormat="1" ht="37.5" customHeight="1" spans="1:7">
      <c r="A72" s="63" t="s">
        <v>101</v>
      </c>
      <c r="B72" s="61">
        <v>764.45</v>
      </c>
      <c r="C72" s="60">
        <v>1500</v>
      </c>
      <c r="D72" s="60"/>
      <c r="E72" s="61">
        <v>578.43</v>
      </c>
      <c r="F72" s="61">
        <v>75.67</v>
      </c>
      <c r="G72" s="103">
        <f t="shared" si="1"/>
        <v>38.562</v>
      </c>
    </row>
    <row r="73" s="81" customFormat="1" ht="37.5" customHeight="1" spans="1:7">
      <c r="A73" s="63" t="s">
        <v>102</v>
      </c>
      <c r="B73" s="61">
        <v>761.76</v>
      </c>
      <c r="C73" s="60">
        <v>1600</v>
      </c>
      <c r="D73" s="60"/>
      <c r="E73" s="61">
        <v>634.85</v>
      </c>
      <c r="F73" s="61">
        <v>83.34</v>
      </c>
      <c r="G73" s="103">
        <f t="shared" si="1"/>
        <v>39.678125</v>
      </c>
    </row>
    <row r="74" s="81" customFormat="1" ht="39" customHeight="1" spans="1:7">
      <c r="A74" s="63" t="s">
        <v>103</v>
      </c>
      <c r="B74" s="60">
        <v>2416.74</v>
      </c>
      <c r="C74" s="64"/>
      <c r="D74" s="64"/>
      <c r="E74" s="64"/>
      <c r="F74" s="64"/>
      <c r="G74" s="103">
        <f t="shared" si="1"/>
        <v>0</v>
      </c>
    </row>
    <row r="75" ht="42" customHeight="1" spans="1:7">
      <c r="A75" s="63" t="s">
        <v>104</v>
      </c>
      <c r="B75" s="61">
        <v>321.72</v>
      </c>
      <c r="C75" s="64"/>
      <c r="D75" s="64"/>
      <c r="E75" s="64"/>
      <c r="F75" s="64"/>
      <c r="G75" s="103">
        <f t="shared" si="1"/>
        <v>0</v>
      </c>
    </row>
    <row r="76" ht="42.75" customHeight="1" spans="1:7">
      <c r="A76" s="63" t="s">
        <v>105</v>
      </c>
      <c r="B76" s="64"/>
      <c r="C76" s="60">
        <v>6670</v>
      </c>
      <c r="D76" s="60"/>
      <c r="E76" s="61">
        <v>53.73</v>
      </c>
      <c r="F76" s="64"/>
      <c r="G76" s="103">
        <f t="shared" si="1"/>
        <v>0.805547226386807</v>
      </c>
    </row>
    <row r="77" ht="36" customHeight="1" spans="1:7">
      <c r="A77" s="63" t="s">
        <v>106</v>
      </c>
      <c r="B77" s="60">
        <v>6425.25</v>
      </c>
      <c r="C77" s="60">
        <v>29355</v>
      </c>
      <c r="D77" s="60"/>
      <c r="E77" s="60">
        <v>4189.05</v>
      </c>
      <c r="F77" s="61">
        <v>65.2</v>
      </c>
      <c r="G77" s="103">
        <f t="shared" si="1"/>
        <v>14.2703117015841</v>
      </c>
    </row>
    <row r="78" ht="34.5" customHeight="1" spans="1:7">
      <c r="A78" s="63" t="s">
        <v>107</v>
      </c>
      <c r="B78" s="64"/>
      <c r="C78" s="60">
        <v>1500</v>
      </c>
      <c r="D78" s="60"/>
      <c r="E78" s="61">
        <v>597.23</v>
      </c>
      <c r="F78" s="64"/>
      <c r="G78" s="103">
        <f t="shared" si="1"/>
        <v>39.8153333333333</v>
      </c>
    </row>
    <row r="79" ht="38.25" customHeight="1" spans="1:7">
      <c r="A79" s="63" t="s">
        <v>108</v>
      </c>
      <c r="B79" s="60">
        <v>3831.75</v>
      </c>
      <c r="C79" s="60">
        <v>1500</v>
      </c>
      <c r="D79" s="60"/>
      <c r="E79" s="64"/>
      <c r="F79" s="64"/>
      <c r="G79" s="103">
        <f t="shared" si="1"/>
        <v>0</v>
      </c>
    </row>
    <row r="80" ht="54.75" customHeight="1" spans="1:7">
      <c r="A80" s="63" t="s">
        <v>109</v>
      </c>
      <c r="B80" s="64"/>
      <c r="C80" s="60">
        <v>16000</v>
      </c>
      <c r="D80" s="60"/>
      <c r="E80" s="64"/>
      <c r="F80" s="64"/>
      <c r="G80" s="103">
        <f t="shared" si="1"/>
        <v>0</v>
      </c>
    </row>
    <row r="81" ht="34.5" customHeight="1" spans="1:7">
      <c r="A81" s="63" t="s">
        <v>110</v>
      </c>
      <c r="B81" s="61">
        <v>350</v>
      </c>
      <c r="C81" s="60">
        <v>1040</v>
      </c>
      <c r="D81" s="60"/>
      <c r="E81" s="61">
        <v>280</v>
      </c>
      <c r="F81" s="61">
        <v>80</v>
      </c>
      <c r="G81" s="103">
        <f t="shared" si="1"/>
        <v>26.9230769230769</v>
      </c>
    </row>
    <row r="82" ht="39" customHeight="1" spans="1:7">
      <c r="A82" s="63" t="s">
        <v>111</v>
      </c>
      <c r="B82" s="60">
        <v>4211.53</v>
      </c>
      <c r="C82" s="60">
        <v>9500</v>
      </c>
      <c r="D82" s="60"/>
      <c r="E82" s="60">
        <v>3949.04</v>
      </c>
      <c r="F82" s="61">
        <v>93.77</v>
      </c>
      <c r="G82" s="103">
        <f t="shared" si="1"/>
        <v>41.5688421052632</v>
      </c>
    </row>
    <row r="83" ht="58.5" customHeight="1" spans="1:7">
      <c r="A83" s="63" t="s">
        <v>112</v>
      </c>
      <c r="B83" s="60">
        <v>4134.11</v>
      </c>
      <c r="C83" s="60">
        <v>34645</v>
      </c>
      <c r="D83" s="60"/>
      <c r="E83" s="60">
        <v>14277.59</v>
      </c>
      <c r="F83" s="61">
        <v>345.36</v>
      </c>
      <c r="G83" s="103">
        <f t="shared" si="1"/>
        <v>41.2111127146774</v>
      </c>
    </row>
    <row r="84" ht="39" customHeight="1" spans="1:7">
      <c r="A84" s="63" t="s">
        <v>113</v>
      </c>
      <c r="B84" s="64"/>
      <c r="C84" s="61">
        <v>250</v>
      </c>
      <c r="D84" s="61"/>
      <c r="E84" s="64"/>
      <c r="F84" s="64"/>
      <c r="G84" s="103">
        <f t="shared" si="1"/>
        <v>0</v>
      </c>
    </row>
    <row r="85" ht="39" customHeight="1" spans="1:7">
      <c r="A85" s="63" t="s">
        <v>114</v>
      </c>
      <c r="B85" s="61">
        <v>720.15</v>
      </c>
      <c r="C85" s="60">
        <v>1730</v>
      </c>
      <c r="D85" s="60"/>
      <c r="E85" s="61">
        <v>720.15</v>
      </c>
      <c r="F85" s="61">
        <v>100</v>
      </c>
      <c r="G85" s="103">
        <f t="shared" si="1"/>
        <v>41.6271676300578</v>
      </c>
    </row>
    <row r="86" ht="42" customHeight="1" spans="1:9">
      <c r="A86" s="63" t="s">
        <v>115</v>
      </c>
      <c r="B86" s="60">
        <v>7451.83</v>
      </c>
      <c r="C86" s="60">
        <v>20725</v>
      </c>
      <c r="D86" s="60"/>
      <c r="E86" s="60">
        <v>15378.12</v>
      </c>
      <c r="F86" s="61">
        <v>206.37</v>
      </c>
      <c r="G86" s="103">
        <f t="shared" si="1"/>
        <v>74.20082026538</v>
      </c>
      <c r="I86" s="106"/>
    </row>
    <row r="87" ht="48.75" customHeight="1" spans="1:9">
      <c r="A87" s="63" t="s">
        <v>116</v>
      </c>
      <c r="B87" s="60">
        <v>2794.96</v>
      </c>
      <c r="C87" s="60">
        <v>2040</v>
      </c>
      <c r="D87" s="60"/>
      <c r="E87" s="61">
        <v>880.48</v>
      </c>
      <c r="F87" s="61">
        <v>31.5</v>
      </c>
      <c r="G87" s="103">
        <f t="shared" si="1"/>
        <v>43.1607843137255</v>
      </c>
      <c r="I87" s="106"/>
    </row>
    <row r="88" ht="42" customHeight="1" spans="1:9">
      <c r="A88" s="63" t="s">
        <v>117</v>
      </c>
      <c r="B88" s="61">
        <v>742.3</v>
      </c>
      <c r="C88" s="60">
        <v>3520</v>
      </c>
      <c r="D88" s="60"/>
      <c r="E88" s="61">
        <v>495.3</v>
      </c>
      <c r="F88" s="61">
        <v>66.73</v>
      </c>
      <c r="G88" s="103">
        <f t="shared" si="1"/>
        <v>14.0710227272727</v>
      </c>
      <c r="I88" s="106"/>
    </row>
    <row r="89" ht="66" customHeight="1" spans="1:9">
      <c r="A89" s="63" t="s">
        <v>118</v>
      </c>
      <c r="B89" s="60">
        <v>5957.12</v>
      </c>
      <c r="C89" s="60">
        <v>12000</v>
      </c>
      <c r="D89" s="60"/>
      <c r="E89" s="60">
        <v>5957.1</v>
      </c>
      <c r="F89" s="61">
        <v>100</v>
      </c>
      <c r="G89" s="103">
        <f t="shared" si="1"/>
        <v>49.6425</v>
      </c>
      <c r="I89" s="106"/>
    </row>
    <row r="90" ht="51" customHeight="1" spans="1:9">
      <c r="A90" s="63" t="s">
        <v>119</v>
      </c>
      <c r="B90" s="64"/>
      <c r="C90" s="60">
        <v>1400</v>
      </c>
      <c r="D90" s="60"/>
      <c r="E90" s="64"/>
      <c r="F90" s="64"/>
      <c r="G90" s="103">
        <f t="shared" ref="G90:G95" si="2">IFERROR(E90/C90,)*100</f>
        <v>0</v>
      </c>
      <c r="I90" s="106"/>
    </row>
    <row r="91" ht="42.75" customHeight="1" spans="1:9">
      <c r="A91" s="63" t="s">
        <v>120</v>
      </c>
      <c r="B91" s="60">
        <v>7773.13</v>
      </c>
      <c r="C91" s="60">
        <v>37600</v>
      </c>
      <c r="D91" s="60"/>
      <c r="E91" s="60">
        <v>9420.13</v>
      </c>
      <c r="F91" s="61">
        <v>121.19</v>
      </c>
      <c r="G91" s="103">
        <f t="shared" si="2"/>
        <v>25.0535372340426</v>
      </c>
      <c r="I91" s="106"/>
    </row>
    <row r="92" ht="30.75" customHeight="1" spans="1:9">
      <c r="A92" s="63" t="s">
        <v>121</v>
      </c>
      <c r="B92" s="60">
        <v>3049.17</v>
      </c>
      <c r="C92" s="60">
        <v>21155</v>
      </c>
      <c r="D92" s="60"/>
      <c r="E92" s="60">
        <v>2957.67</v>
      </c>
      <c r="F92" s="61">
        <v>97</v>
      </c>
      <c r="G92" s="103">
        <f t="shared" si="2"/>
        <v>13.9809501299929</v>
      </c>
      <c r="I92" s="106"/>
    </row>
    <row r="93" ht="34.5" customHeight="1" spans="1:9">
      <c r="A93" s="63" t="s">
        <v>122</v>
      </c>
      <c r="B93" s="61">
        <v>520</v>
      </c>
      <c r="C93" s="61">
        <v>600</v>
      </c>
      <c r="D93" s="61"/>
      <c r="E93" s="61">
        <v>465</v>
      </c>
      <c r="F93" s="61">
        <v>89.42</v>
      </c>
      <c r="G93" s="103">
        <f t="shared" si="2"/>
        <v>77.5</v>
      </c>
      <c r="I93" s="106"/>
    </row>
    <row r="94" ht="58.5" customHeight="1" spans="1:9">
      <c r="A94" s="63" t="s">
        <v>123</v>
      </c>
      <c r="B94" s="61">
        <v>952</v>
      </c>
      <c r="C94" s="60">
        <v>2016</v>
      </c>
      <c r="D94" s="60"/>
      <c r="E94" s="60">
        <v>1114.61</v>
      </c>
      <c r="F94" s="61">
        <v>117.08</v>
      </c>
      <c r="G94" s="103">
        <f t="shared" si="2"/>
        <v>55.2881944444444</v>
      </c>
      <c r="I94" s="106"/>
    </row>
    <row r="95" ht="40.5" customHeight="1" spans="1:9">
      <c r="A95" s="63" t="s">
        <v>124</v>
      </c>
      <c r="B95" s="64"/>
      <c r="C95" s="64"/>
      <c r="D95" s="64"/>
      <c r="E95" s="60">
        <v>2221.57</v>
      </c>
      <c r="F95" s="64"/>
      <c r="G95" s="103">
        <f t="shared" si="2"/>
        <v>0</v>
      </c>
      <c r="I95" s="106"/>
    </row>
    <row r="96" ht="32.25" customHeight="1" spans="1:9">
      <c r="A96" s="95" t="s">
        <v>125</v>
      </c>
      <c r="B96" s="75">
        <v>1031.38</v>
      </c>
      <c r="C96" s="75">
        <v>1150</v>
      </c>
      <c r="D96" s="75"/>
      <c r="E96" s="76">
        <v>962.87</v>
      </c>
      <c r="F96" s="76">
        <v>93.36</v>
      </c>
      <c r="G96" s="102">
        <f t="shared" ref="G96:G105" si="3">IFERROR(E96/C96,)*100</f>
        <v>83.7278260869565</v>
      </c>
      <c r="I96" s="106"/>
    </row>
    <row r="97" ht="30" customHeight="1" spans="1:9">
      <c r="A97" s="63" t="s">
        <v>126</v>
      </c>
      <c r="B97" s="60">
        <v>1031.38</v>
      </c>
      <c r="C97" s="60">
        <v>1150</v>
      </c>
      <c r="D97" s="60"/>
      <c r="E97" s="61">
        <v>962.87</v>
      </c>
      <c r="F97" s="61">
        <v>93.36</v>
      </c>
      <c r="G97" s="103">
        <f t="shared" si="3"/>
        <v>83.7278260869565</v>
      </c>
      <c r="I97" s="106"/>
    </row>
    <row r="98" ht="48.75" customHeight="1" spans="1:9">
      <c r="A98" s="95" t="s">
        <v>127</v>
      </c>
      <c r="B98" s="75">
        <v>6928.15</v>
      </c>
      <c r="C98" s="75">
        <v>24200</v>
      </c>
      <c r="D98" s="75"/>
      <c r="E98" s="75">
        <v>42966.66</v>
      </c>
      <c r="F98" s="104">
        <v>620.18</v>
      </c>
      <c r="G98" s="102">
        <f t="shared" si="3"/>
        <v>177.548181818182</v>
      </c>
      <c r="I98" s="106"/>
    </row>
    <row r="99" ht="39" customHeight="1" spans="1:9">
      <c r="A99" s="63" t="s">
        <v>128</v>
      </c>
      <c r="B99" s="61">
        <v>349</v>
      </c>
      <c r="C99" s="60">
        <v>7500</v>
      </c>
      <c r="D99" s="60"/>
      <c r="E99" s="60">
        <v>2167.5</v>
      </c>
      <c r="F99" s="61">
        <v>621.06</v>
      </c>
      <c r="G99" s="103">
        <f t="shared" si="3"/>
        <v>28.9</v>
      </c>
      <c r="I99" s="106"/>
    </row>
    <row r="100" ht="34.5" customHeight="1" spans="1:9">
      <c r="A100" s="63" t="s">
        <v>129</v>
      </c>
      <c r="B100" s="64"/>
      <c r="C100" s="60">
        <v>3000</v>
      </c>
      <c r="D100" s="60"/>
      <c r="E100" s="61">
        <v>249.16</v>
      </c>
      <c r="F100" s="64"/>
      <c r="G100" s="103">
        <f t="shared" si="3"/>
        <v>8.30533333333333</v>
      </c>
      <c r="I100" s="106"/>
    </row>
    <row r="101" ht="36" customHeight="1" spans="1:9">
      <c r="A101" s="63" t="s">
        <v>130</v>
      </c>
      <c r="B101" s="64"/>
      <c r="C101" s="61">
        <v>200</v>
      </c>
      <c r="D101" s="61"/>
      <c r="E101" s="64"/>
      <c r="F101" s="64"/>
      <c r="G101" s="103">
        <f t="shared" si="3"/>
        <v>0</v>
      </c>
      <c r="I101" s="106"/>
    </row>
    <row r="102" ht="27" customHeight="1" spans="1:9">
      <c r="A102" s="63" t="s">
        <v>131</v>
      </c>
      <c r="B102" s="60">
        <v>2120.86</v>
      </c>
      <c r="C102" s="60">
        <v>8500</v>
      </c>
      <c r="D102" s="60"/>
      <c r="E102" s="60">
        <v>15750</v>
      </c>
      <c r="F102" s="61">
        <v>742.62</v>
      </c>
      <c r="G102" s="103">
        <f t="shared" si="3"/>
        <v>185.294117647059</v>
      </c>
      <c r="I102" s="106"/>
    </row>
    <row r="103" ht="31.5" customHeight="1" spans="1:9">
      <c r="A103" s="63" t="s">
        <v>132</v>
      </c>
      <c r="B103" s="60">
        <v>4458.29</v>
      </c>
      <c r="C103" s="60">
        <v>5000</v>
      </c>
      <c r="D103" s="60"/>
      <c r="E103" s="60">
        <v>24800</v>
      </c>
      <c r="F103" s="61">
        <v>556.27</v>
      </c>
      <c r="G103" s="103">
        <f t="shared" si="3"/>
        <v>496</v>
      </c>
      <c r="I103" s="106"/>
    </row>
    <row r="104" ht="42.75" customHeight="1" spans="1:9">
      <c r="A104" s="95" t="s">
        <v>133</v>
      </c>
      <c r="B104" s="75">
        <v>12469</v>
      </c>
      <c r="C104" s="76">
        <v>0</v>
      </c>
      <c r="D104" s="76"/>
      <c r="E104" s="76">
        <v>0</v>
      </c>
      <c r="F104" s="76">
        <v>0</v>
      </c>
      <c r="G104" s="102">
        <f t="shared" si="3"/>
        <v>0</v>
      </c>
      <c r="I104" s="106"/>
    </row>
    <row r="105" ht="40.5" customHeight="1" spans="1:9">
      <c r="A105" s="63" t="s">
        <v>134</v>
      </c>
      <c r="B105" s="60">
        <v>12469</v>
      </c>
      <c r="C105" s="64"/>
      <c r="D105" s="64"/>
      <c r="E105" s="64"/>
      <c r="F105" s="64"/>
      <c r="G105" s="103">
        <f t="shared" si="3"/>
        <v>0</v>
      </c>
      <c r="I105" s="106"/>
    </row>
    <row r="106" spans="4:9">
      <c r="D106" s="105"/>
      <c r="E106" s="105"/>
      <c r="F106" s="105"/>
      <c r="G106" s="105"/>
      <c r="I106" s="106"/>
    </row>
    <row r="107" spans="4:9">
      <c r="D107" s="105"/>
      <c r="E107" s="105"/>
      <c r="F107" s="105"/>
      <c r="G107" s="105"/>
      <c r="I107" s="106"/>
    </row>
    <row r="108" spans="4:9">
      <c r="D108" s="105"/>
      <c r="E108" s="105"/>
      <c r="F108" s="105"/>
      <c r="G108" s="105"/>
      <c r="I108" s="106"/>
    </row>
    <row r="109" spans="4:9">
      <c r="D109" s="105"/>
      <c r="E109" s="105"/>
      <c r="F109" s="105"/>
      <c r="G109" s="105"/>
      <c r="I109" s="106"/>
    </row>
    <row r="110" spans="4:9">
      <c r="D110" s="105"/>
      <c r="E110" s="105"/>
      <c r="F110" s="105"/>
      <c r="G110" s="105"/>
      <c r="I110" s="106"/>
    </row>
    <row r="111" spans="4:9">
      <c r="D111" s="105"/>
      <c r="E111" s="105"/>
      <c r="F111" s="105"/>
      <c r="G111" s="105"/>
      <c r="I111" s="106"/>
    </row>
    <row r="112" spans="4:9">
      <c r="D112" s="105"/>
      <c r="E112" s="105"/>
      <c r="F112" s="105"/>
      <c r="G112" s="105"/>
      <c r="I112" s="106"/>
    </row>
    <row r="113" spans="4:9">
      <c r="D113" s="105"/>
      <c r="E113" s="105"/>
      <c r="F113" s="105"/>
      <c r="G113" s="105"/>
      <c r="I113" s="106"/>
    </row>
    <row r="114" spans="4:9">
      <c r="D114" s="105"/>
      <c r="E114" s="105"/>
      <c r="F114" s="105"/>
      <c r="G114" s="105"/>
      <c r="I114" s="106"/>
    </row>
    <row r="115" spans="4:9">
      <c r="D115" s="105"/>
      <c r="E115" s="105"/>
      <c r="F115" s="105"/>
      <c r="G115" s="105"/>
      <c r="I115" s="106"/>
    </row>
    <row r="116" spans="4:9">
      <c r="D116" s="105"/>
      <c r="E116" s="105"/>
      <c r="F116" s="105"/>
      <c r="G116" s="105"/>
      <c r="I116" s="106"/>
    </row>
    <row r="117" spans="4:9">
      <c r="D117" s="105"/>
      <c r="E117" s="105"/>
      <c r="F117" s="105"/>
      <c r="G117" s="105"/>
      <c r="I117" s="106"/>
    </row>
    <row r="118" spans="4:9">
      <c r="D118" s="105"/>
      <c r="E118" s="105"/>
      <c r="F118" s="105"/>
      <c r="G118" s="105"/>
      <c r="I118" s="106"/>
    </row>
    <row r="119" spans="4:9">
      <c r="D119" s="105"/>
      <c r="E119" s="105"/>
      <c r="F119" s="105"/>
      <c r="G119" s="105"/>
      <c r="I119" s="106"/>
    </row>
    <row r="120" spans="4:9">
      <c r="D120" s="105"/>
      <c r="E120" s="105"/>
      <c r="F120" s="105"/>
      <c r="G120" s="105"/>
      <c r="I120" s="106"/>
    </row>
    <row r="121" spans="4:9">
      <c r="D121" s="105"/>
      <c r="E121" s="105"/>
      <c r="F121" s="105"/>
      <c r="G121" s="105"/>
      <c r="I121" s="106"/>
    </row>
    <row r="122" spans="4:9">
      <c r="D122" s="105"/>
      <c r="E122" s="105"/>
      <c r="F122" s="105"/>
      <c r="G122" s="105"/>
      <c r="I122" s="106"/>
    </row>
    <row r="123" spans="4:9">
      <c r="D123" s="105"/>
      <c r="E123" s="105"/>
      <c r="F123" s="105"/>
      <c r="G123" s="105"/>
      <c r="I123" s="106"/>
    </row>
    <row r="124" spans="4:9">
      <c r="D124" s="105"/>
      <c r="E124" s="105"/>
      <c r="F124" s="105"/>
      <c r="G124" s="105"/>
      <c r="I124" s="106"/>
    </row>
    <row r="125" spans="4:9">
      <c r="D125" s="105"/>
      <c r="E125" s="105"/>
      <c r="F125" s="105"/>
      <c r="G125" s="105"/>
      <c r="I125" s="106"/>
    </row>
    <row r="126" spans="4:9">
      <c r="D126" s="105"/>
      <c r="E126" s="105"/>
      <c r="F126" s="105"/>
      <c r="G126" s="105"/>
      <c r="I126" s="106"/>
    </row>
    <row r="127" spans="4:9">
      <c r="D127" s="105"/>
      <c r="E127" s="105"/>
      <c r="F127" s="105"/>
      <c r="G127" s="105"/>
      <c r="I127" s="106"/>
    </row>
    <row r="128" spans="4:9">
      <c r="D128" s="105"/>
      <c r="E128" s="105"/>
      <c r="F128" s="105"/>
      <c r="G128" s="105"/>
      <c r="I128" s="106"/>
    </row>
    <row r="129" spans="4:9">
      <c r="D129" s="105"/>
      <c r="E129" s="105"/>
      <c r="F129" s="105"/>
      <c r="G129" s="105"/>
      <c r="I129" s="106"/>
    </row>
    <row r="130" spans="4:9">
      <c r="D130" s="105"/>
      <c r="E130" s="105"/>
      <c r="F130" s="105"/>
      <c r="G130" s="105"/>
      <c r="I130" s="106"/>
    </row>
    <row r="131" spans="4:9">
      <c r="D131" s="105"/>
      <c r="E131" s="105"/>
      <c r="F131" s="105"/>
      <c r="G131" s="105"/>
      <c r="I131" s="106"/>
    </row>
    <row r="132" spans="4:9">
      <c r="D132" s="105"/>
      <c r="E132" s="105"/>
      <c r="F132" s="105"/>
      <c r="G132" s="105"/>
      <c r="I132" s="106"/>
    </row>
    <row r="133" spans="4:9">
      <c r="D133" s="105"/>
      <c r="E133" s="105"/>
      <c r="F133" s="105"/>
      <c r="G133" s="105"/>
      <c r="I133" s="106"/>
    </row>
    <row r="134" spans="4:9">
      <c r="D134" s="105"/>
      <c r="E134" s="105"/>
      <c r="F134" s="105"/>
      <c r="G134" s="105"/>
      <c r="I134" s="106"/>
    </row>
    <row r="135" spans="4:9">
      <c r="D135" s="105"/>
      <c r="E135" s="105"/>
      <c r="F135" s="105"/>
      <c r="G135" s="105"/>
      <c r="I135" s="106"/>
    </row>
    <row r="136" spans="4:9">
      <c r="D136" s="105"/>
      <c r="E136" s="105"/>
      <c r="F136" s="105"/>
      <c r="G136" s="105"/>
      <c r="I136" s="106"/>
    </row>
    <row r="137" spans="4:9">
      <c r="D137" s="107"/>
      <c r="E137" s="107"/>
      <c r="F137" s="107"/>
      <c r="G137" s="107"/>
      <c r="I137" s="106"/>
    </row>
    <row r="138" spans="4:9">
      <c r="D138" s="107"/>
      <c r="E138" s="107"/>
      <c r="F138" s="107"/>
      <c r="G138" s="107"/>
      <c r="I138" s="106"/>
    </row>
    <row r="139" spans="4:9">
      <c r="D139" s="107"/>
      <c r="E139" s="107"/>
      <c r="F139" s="107"/>
      <c r="G139" s="107"/>
      <c r="I139" s="106"/>
    </row>
    <row r="140" spans="4:9">
      <c r="D140" s="107"/>
      <c r="E140" s="107"/>
      <c r="F140" s="107"/>
      <c r="G140" s="107"/>
      <c r="I140" s="106"/>
    </row>
    <row r="141" spans="4:9">
      <c r="D141" s="107"/>
      <c r="E141" s="107"/>
      <c r="F141" s="107"/>
      <c r="G141" s="107"/>
      <c r="I141" s="106"/>
    </row>
    <row r="142" spans="4:9">
      <c r="D142" s="107"/>
      <c r="E142" s="107"/>
      <c r="F142" s="107"/>
      <c r="G142" s="107"/>
      <c r="I142" s="106"/>
    </row>
    <row r="143" spans="4:9">
      <c r="D143" s="107"/>
      <c r="E143" s="107"/>
      <c r="F143" s="107"/>
      <c r="G143" s="107"/>
      <c r="I143" s="106"/>
    </row>
    <row r="144" spans="4:9">
      <c r="D144" s="107"/>
      <c r="E144" s="107"/>
      <c r="F144" s="107"/>
      <c r="G144" s="107"/>
      <c r="I144" s="106"/>
    </row>
    <row r="145" spans="4:9">
      <c r="D145" s="107"/>
      <c r="E145" s="107"/>
      <c r="F145" s="107"/>
      <c r="G145" s="107"/>
      <c r="I145" s="106"/>
    </row>
    <row r="146" spans="4:9">
      <c r="D146" s="107"/>
      <c r="E146" s="107"/>
      <c r="F146" s="107"/>
      <c r="G146" s="107"/>
      <c r="I146" s="106"/>
    </row>
    <row r="147" spans="4:9">
      <c r="D147" s="107"/>
      <c r="E147" s="107"/>
      <c r="F147" s="107"/>
      <c r="G147" s="107"/>
      <c r="I147" s="106"/>
    </row>
    <row r="148" spans="4:9">
      <c r="D148" s="107"/>
      <c r="E148" s="107"/>
      <c r="F148" s="107"/>
      <c r="G148" s="107"/>
      <c r="I148" s="106"/>
    </row>
    <row r="149" spans="4:9">
      <c r="D149" s="107"/>
      <c r="E149" s="107"/>
      <c r="F149" s="107"/>
      <c r="G149" s="107"/>
      <c r="I149" s="106"/>
    </row>
    <row r="150" spans="4:9">
      <c r="D150" s="107"/>
      <c r="E150" s="107"/>
      <c r="F150" s="107"/>
      <c r="G150" s="107"/>
      <c r="I150" s="106"/>
    </row>
    <row r="151" spans="4:9">
      <c r="D151" s="107"/>
      <c r="E151" s="107"/>
      <c r="F151" s="107"/>
      <c r="G151" s="107"/>
      <c r="I151" s="106"/>
    </row>
    <row r="152" spans="4:9">
      <c r="D152" s="107"/>
      <c r="E152" s="107"/>
      <c r="F152" s="107"/>
      <c r="G152" s="107"/>
      <c r="I152" s="106"/>
    </row>
    <row r="153" spans="4:9">
      <c r="D153" s="107"/>
      <c r="E153" s="107"/>
      <c r="F153" s="107"/>
      <c r="G153" s="107"/>
      <c r="I153" s="106"/>
    </row>
    <row r="154" spans="4:9">
      <c r="D154" s="107"/>
      <c r="E154" s="107"/>
      <c r="F154" s="107"/>
      <c r="G154" s="107"/>
      <c r="I154" s="106"/>
    </row>
    <row r="155" spans="4:9">
      <c r="D155" s="107"/>
      <c r="E155" s="107"/>
      <c r="F155" s="107"/>
      <c r="G155" s="107"/>
      <c r="I155" s="106"/>
    </row>
    <row r="156" spans="4:9">
      <c r="D156" s="107"/>
      <c r="E156" s="107"/>
      <c r="F156" s="107"/>
      <c r="G156" s="107"/>
      <c r="I156" s="106"/>
    </row>
    <row r="157" spans="4:9">
      <c r="D157" s="107"/>
      <c r="E157" s="107"/>
      <c r="F157" s="107"/>
      <c r="G157" s="107"/>
      <c r="I157" s="106"/>
    </row>
    <row r="158" spans="4:9">
      <c r="D158" s="107"/>
      <c r="E158" s="107"/>
      <c r="F158" s="107"/>
      <c r="G158" s="107"/>
      <c r="I158" s="106"/>
    </row>
    <row r="159" spans="4:9">
      <c r="D159" s="107"/>
      <c r="E159" s="107"/>
      <c r="F159" s="107"/>
      <c r="G159" s="107"/>
      <c r="I159" s="106"/>
    </row>
    <row r="160" spans="4:9">
      <c r="D160" s="107"/>
      <c r="E160" s="107"/>
      <c r="F160" s="107"/>
      <c r="G160" s="107"/>
      <c r="I160" s="106"/>
    </row>
    <row r="161" spans="4:9">
      <c r="D161" s="107"/>
      <c r="E161" s="107"/>
      <c r="F161" s="107"/>
      <c r="G161" s="107"/>
      <c r="I161" s="106"/>
    </row>
    <row r="162" spans="4:9">
      <c r="D162" s="107"/>
      <c r="E162" s="107"/>
      <c r="F162" s="107"/>
      <c r="G162" s="107"/>
      <c r="I162" s="106"/>
    </row>
    <row r="163" spans="4:7">
      <c r="D163" s="107"/>
      <c r="E163" s="107"/>
      <c r="F163" s="107"/>
      <c r="G163" s="107"/>
    </row>
    <row r="164" spans="4:7">
      <c r="D164" s="107"/>
      <c r="E164" s="107"/>
      <c r="F164" s="107"/>
      <c r="G164" s="107"/>
    </row>
    <row r="165" spans="4:7">
      <c r="D165" s="107"/>
      <c r="E165" s="107"/>
      <c r="F165" s="107"/>
      <c r="G165" s="107"/>
    </row>
    <row r="166" spans="4:7">
      <c r="D166" s="107"/>
      <c r="E166" s="107"/>
      <c r="F166" s="107"/>
      <c r="G166" s="107"/>
    </row>
    <row r="167" spans="4:7">
      <c r="D167" s="107"/>
      <c r="E167" s="107"/>
      <c r="F167" s="107"/>
      <c r="G167" s="107"/>
    </row>
    <row r="168" spans="4:7">
      <c r="D168" s="107"/>
      <c r="E168" s="107"/>
      <c r="F168" s="107"/>
      <c r="G168" s="107"/>
    </row>
    <row r="169" spans="4:7">
      <c r="D169" s="107"/>
      <c r="E169" s="107"/>
      <c r="F169" s="107"/>
      <c r="G169" s="107"/>
    </row>
    <row r="170" spans="4:7">
      <c r="D170" s="107"/>
      <c r="E170" s="107"/>
      <c r="F170" s="107"/>
      <c r="G170" s="107"/>
    </row>
    <row r="171" spans="4:7">
      <c r="D171" s="107"/>
      <c r="E171" s="107"/>
      <c r="F171" s="107"/>
      <c r="G171" s="107"/>
    </row>
  </sheetData>
  <mergeCells count="2">
    <mergeCell ref="A1:I1"/>
    <mergeCell ref="A2:I2"/>
  </mergeCells>
  <printOptions horizontalCentered="1"/>
  <pageMargins left="0.196850393700787" right="0.196850393700787" top="0.78740157480315" bottom="0.393700787401575" header="0.118110236220472" footer="0.196850393700787"/>
  <pageSetup paperSize="9" scale="90" firstPageNumber="552" fitToWidth="0" fitToHeight="0" orientation="landscape" useFirstPageNumber="1"/>
  <headerFooter alignWithMargins="0"/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theme="7" tint="0.599993896298105"/>
  </sheetPr>
  <dimension ref="A1:I159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K155" sqref="K155"/>
    </sheetView>
  </sheetViews>
  <sheetFormatPr defaultColWidth="9" defaultRowHeight="12.75"/>
  <cols>
    <col min="1" max="1" width="42" style="31" customWidth="1"/>
    <col min="2" max="2" width="25" style="31" customWidth="1"/>
    <col min="3" max="3" width="21.2857142857143" style="31" customWidth="1"/>
    <col min="4" max="4" width="13.7142857142857" style="69" customWidth="1"/>
    <col min="5" max="5" width="16.1428571428571" style="31" customWidth="1"/>
    <col min="6" max="6" width="13.7142857142857" style="31" customWidth="1"/>
    <col min="7" max="7" width="15.2857142857143" style="31" customWidth="1"/>
    <col min="8" max="8" width="10.5714285714286" style="31" customWidth="1"/>
    <col min="9" max="9" width="9" style="31" customWidth="1"/>
    <col min="10" max="255" width="9.14285714285714" style="31"/>
    <col min="256" max="256" width="4.28571428571429" style="31" customWidth="1"/>
    <col min="257" max="257" width="5.28571428571429" style="31" customWidth="1"/>
    <col min="258" max="258" width="44.8571428571429" style="31" customWidth="1"/>
    <col min="259" max="259" width="13.7142857142857" style="31" customWidth="1"/>
    <col min="260" max="260" width="13.1428571428571" style="31" customWidth="1"/>
    <col min="261" max="261" width="13.7142857142857" style="31" customWidth="1"/>
    <col min="262" max="263" width="9.57142857142857" style="31" customWidth="1"/>
    <col min="264" max="265" width="9" style="31" hidden="1" customWidth="1"/>
    <col min="266" max="511" width="9.14285714285714" style="31"/>
    <col min="512" max="512" width="4.28571428571429" style="31" customWidth="1"/>
    <col min="513" max="513" width="5.28571428571429" style="31" customWidth="1"/>
    <col min="514" max="514" width="44.8571428571429" style="31" customWidth="1"/>
    <col min="515" max="515" width="13.7142857142857" style="31" customWidth="1"/>
    <col min="516" max="516" width="13.1428571428571" style="31" customWidth="1"/>
    <col min="517" max="517" width="13.7142857142857" style="31" customWidth="1"/>
    <col min="518" max="519" width="9.57142857142857" style="31" customWidth="1"/>
    <col min="520" max="521" width="9" style="31" hidden="1" customWidth="1"/>
    <col min="522" max="767" width="9.14285714285714" style="31"/>
    <col min="768" max="768" width="4.28571428571429" style="31" customWidth="1"/>
    <col min="769" max="769" width="5.28571428571429" style="31" customWidth="1"/>
    <col min="770" max="770" width="44.8571428571429" style="31" customWidth="1"/>
    <col min="771" max="771" width="13.7142857142857" style="31" customWidth="1"/>
    <col min="772" max="772" width="13.1428571428571" style="31" customWidth="1"/>
    <col min="773" max="773" width="13.7142857142857" style="31" customWidth="1"/>
    <col min="774" max="775" width="9.57142857142857" style="31" customWidth="1"/>
    <col min="776" max="777" width="9" style="31" hidden="1" customWidth="1"/>
    <col min="778" max="1023" width="9.14285714285714" style="31"/>
    <col min="1024" max="1024" width="4.28571428571429" style="31" customWidth="1"/>
    <col min="1025" max="1025" width="5.28571428571429" style="31" customWidth="1"/>
    <col min="1026" max="1026" width="44.8571428571429" style="31" customWidth="1"/>
    <col min="1027" max="1027" width="13.7142857142857" style="31" customWidth="1"/>
    <col min="1028" max="1028" width="13.1428571428571" style="31" customWidth="1"/>
    <col min="1029" max="1029" width="13.7142857142857" style="31" customWidth="1"/>
    <col min="1030" max="1031" width="9.57142857142857" style="31" customWidth="1"/>
    <col min="1032" max="1033" width="9" style="31" hidden="1" customWidth="1"/>
    <col min="1034" max="1279" width="9.14285714285714" style="31"/>
    <col min="1280" max="1280" width="4.28571428571429" style="31" customWidth="1"/>
    <col min="1281" max="1281" width="5.28571428571429" style="31" customWidth="1"/>
    <col min="1282" max="1282" width="44.8571428571429" style="31" customWidth="1"/>
    <col min="1283" max="1283" width="13.7142857142857" style="31" customWidth="1"/>
    <col min="1284" max="1284" width="13.1428571428571" style="31" customWidth="1"/>
    <col min="1285" max="1285" width="13.7142857142857" style="31" customWidth="1"/>
    <col min="1286" max="1287" width="9.57142857142857" style="31" customWidth="1"/>
    <col min="1288" max="1289" width="9" style="31" hidden="1" customWidth="1"/>
    <col min="1290" max="1535" width="9.14285714285714" style="31"/>
    <col min="1536" max="1536" width="4.28571428571429" style="31" customWidth="1"/>
    <col min="1537" max="1537" width="5.28571428571429" style="31" customWidth="1"/>
    <col min="1538" max="1538" width="44.8571428571429" style="31" customWidth="1"/>
    <col min="1539" max="1539" width="13.7142857142857" style="31" customWidth="1"/>
    <col min="1540" max="1540" width="13.1428571428571" style="31" customWidth="1"/>
    <col min="1541" max="1541" width="13.7142857142857" style="31" customWidth="1"/>
    <col min="1542" max="1543" width="9.57142857142857" style="31" customWidth="1"/>
    <col min="1544" max="1545" width="9" style="31" hidden="1" customWidth="1"/>
    <col min="1546" max="1791" width="9.14285714285714" style="31"/>
    <col min="1792" max="1792" width="4.28571428571429" style="31" customWidth="1"/>
    <col min="1793" max="1793" width="5.28571428571429" style="31" customWidth="1"/>
    <col min="1794" max="1794" width="44.8571428571429" style="31" customWidth="1"/>
    <col min="1795" max="1795" width="13.7142857142857" style="31" customWidth="1"/>
    <col min="1796" max="1796" width="13.1428571428571" style="31" customWidth="1"/>
    <col min="1797" max="1797" width="13.7142857142857" style="31" customWidth="1"/>
    <col min="1798" max="1799" width="9.57142857142857" style="31" customWidth="1"/>
    <col min="1800" max="1801" width="9" style="31" hidden="1" customWidth="1"/>
    <col min="1802" max="2047" width="9.14285714285714" style="31"/>
    <col min="2048" max="2048" width="4.28571428571429" style="31" customWidth="1"/>
    <col min="2049" max="2049" width="5.28571428571429" style="31" customWidth="1"/>
    <col min="2050" max="2050" width="44.8571428571429" style="31" customWidth="1"/>
    <col min="2051" max="2051" width="13.7142857142857" style="31" customWidth="1"/>
    <col min="2052" max="2052" width="13.1428571428571" style="31" customWidth="1"/>
    <col min="2053" max="2053" width="13.7142857142857" style="31" customWidth="1"/>
    <col min="2054" max="2055" width="9.57142857142857" style="31" customWidth="1"/>
    <col min="2056" max="2057" width="9" style="31" hidden="1" customWidth="1"/>
    <col min="2058" max="2303" width="9.14285714285714" style="31"/>
    <col min="2304" max="2304" width="4.28571428571429" style="31" customWidth="1"/>
    <col min="2305" max="2305" width="5.28571428571429" style="31" customWidth="1"/>
    <col min="2306" max="2306" width="44.8571428571429" style="31" customWidth="1"/>
    <col min="2307" max="2307" width="13.7142857142857" style="31" customWidth="1"/>
    <col min="2308" max="2308" width="13.1428571428571" style="31" customWidth="1"/>
    <col min="2309" max="2309" width="13.7142857142857" style="31" customWidth="1"/>
    <col min="2310" max="2311" width="9.57142857142857" style="31" customWidth="1"/>
    <col min="2312" max="2313" width="9" style="31" hidden="1" customWidth="1"/>
    <col min="2314" max="2559" width="9.14285714285714" style="31"/>
    <col min="2560" max="2560" width="4.28571428571429" style="31" customWidth="1"/>
    <col min="2561" max="2561" width="5.28571428571429" style="31" customWidth="1"/>
    <col min="2562" max="2562" width="44.8571428571429" style="31" customWidth="1"/>
    <col min="2563" max="2563" width="13.7142857142857" style="31" customWidth="1"/>
    <col min="2564" max="2564" width="13.1428571428571" style="31" customWidth="1"/>
    <col min="2565" max="2565" width="13.7142857142857" style="31" customWidth="1"/>
    <col min="2566" max="2567" width="9.57142857142857" style="31" customWidth="1"/>
    <col min="2568" max="2569" width="9" style="31" hidden="1" customWidth="1"/>
    <col min="2570" max="2815" width="9.14285714285714" style="31"/>
    <col min="2816" max="2816" width="4.28571428571429" style="31" customWidth="1"/>
    <col min="2817" max="2817" width="5.28571428571429" style="31" customWidth="1"/>
    <col min="2818" max="2818" width="44.8571428571429" style="31" customWidth="1"/>
    <col min="2819" max="2819" width="13.7142857142857" style="31" customWidth="1"/>
    <col min="2820" max="2820" width="13.1428571428571" style="31" customWidth="1"/>
    <col min="2821" max="2821" width="13.7142857142857" style="31" customWidth="1"/>
    <col min="2822" max="2823" width="9.57142857142857" style="31" customWidth="1"/>
    <col min="2824" max="2825" width="9" style="31" hidden="1" customWidth="1"/>
    <col min="2826" max="3071" width="9.14285714285714" style="31"/>
    <col min="3072" max="3072" width="4.28571428571429" style="31" customWidth="1"/>
    <col min="3073" max="3073" width="5.28571428571429" style="31" customWidth="1"/>
    <col min="3074" max="3074" width="44.8571428571429" style="31" customWidth="1"/>
    <col min="3075" max="3075" width="13.7142857142857" style="31" customWidth="1"/>
    <col min="3076" max="3076" width="13.1428571428571" style="31" customWidth="1"/>
    <col min="3077" max="3077" width="13.7142857142857" style="31" customWidth="1"/>
    <col min="3078" max="3079" width="9.57142857142857" style="31" customWidth="1"/>
    <col min="3080" max="3081" width="9" style="31" hidden="1" customWidth="1"/>
    <col min="3082" max="3327" width="9.14285714285714" style="31"/>
    <col min="3328" max="3328" width="4.28571428571429" style="31" customWidth="1"/>
    <col min="3329" max="3329" width="5.28571428571429" style="31" customWidth="1"/>
    <col min="3330" max="3330" width="44.8571428571429" style="31" customWidth="1"/>
    <col min="3331" max="3331" width="13.7142857142857" style="31" customWidth="1"/>
    <col min="3332" max="3332" width="13.1428571428571" style="31" customWidth="1"/>
    <col min="3333" max="3333" width="13.7142857142857" style="31" customWidth="1"/>
    <col min="3334" max="3335" width="9.57142857142857" style="31" customWidth="1"/>
    <col min="3336" max="3337" width="9" style="31" hidden="1" customWidth="1"/>
    <col min="3338" max="3583" width="9.14285714285714" style="31"/>
    <col min="3584" max="3584" width="4.28571428571429" style="31" customWidth="1"/>
    <col min="3585" max="3585" width="5.28571428571429" style="31" customWidth="1"/>
    <col min="3586" max="3586" width="44.8571428571429" style="31" customWidth="1"/>
    <col min="3587" max="3587" width="13.7142857142857" style="31" customWidth="1"/>
    <col min="3588" max="3588" width="13.1428571428571" style="31" customWidth="1"/>
    <col min="3589" max="3589" width="13.7142857142857" style="31" customWidth="1"/>
    <col min="3590" max="3591" width="9.57142857142857" style="31" customWidth="1"/>
    <col min="3592" max="3593" width="9" style="31" hidden="1" customWidth="1"/>
    <col min="3594" max="3839" width="9.14285714285714" style="31"/>
    <col min="3840" max="3840" width="4.28571428571429" style="31" customWidth="1"/>
    <col min="3841" max="3841" width="5.28571428571429" style="31" customWidth="1"/>
    <col min="3842" max="3842" width="44.8571428571429" style="31" customWidth="1"/>
    <col min="3843" max="3843" width="13.7142857142857" style="31" customWidth="1"/>
    <col min="3844" max="3844" width="13.1428571428571" style="31" customWidth="1"/>
    <col min="3845" max="3845" width="13.7142857142857" style="31" customWidth="1"/>
    <col min="3846" max="3847" width="9.57142857142857" style="31" customWidth="1"/>
    <col min="3848" max="3849" width="9" style="31" hidden="1" customWidth="1"/>
    <col min="3850" max="4095" width="9.14285714285714" style="31"/>
    <col min="4096" max="4096" width="4.28571428571429" style="31" customWidth="1"/>
    <col min="4097" max="4097" width="5.28571428571429" style="31" customWidth="1"/>
    <col min="4098" max="4098" width="44.8571428571429" style="31" customWidth="1"/>
    <col min="4099" max="4099" width="13.7142857142857" style="31" customWidth="1"/>
    <col min="4100" max="4100" width="13.1428571428571" style="31" customWidth="1"/>
    <col min="4101" max="4101" width="13.7142857142857" style="31" customWidth="1"/>
    <col min="4102" max="4103" width="9.57142857142857" style="31" customWidth="1"/>
    <col min="4104" max="4105" width="9" style="31" hidden="1" customWidth="1"/>
    <col min="4106" max="4351" width="9.14285714285714" style="31"/>
    <col min="4352" max="4352" width="4.28571428571429" style="31" customWidth="1"/>
    <col min="4353" max="4353" width="5.28571428571429" style="31" customWidth="1"/>
    <col min="4354" max="4354" width="44.8571428571429" style="31" customWidth="1"/>
    <col min="4355" max="4355" width="13.7142857142857" style="31" customWidth="1"/>
    <col min="4356" max="4356" width="13.1428571428571" style="31" customWidth="1"/>
    <col min="4357" max="4357" width="13.7142857142857" style="31" customWidth="1"/>
    <col min="4358" max="4359" width="9.57142857142857" style="31" customWidth="1"/>
    <col min="4360" max="4361" width="9" style="31" hidden="1" customWidth="1"/>
    <col min="4362" max="4607" width="9.14285714285714" style="31"/>
    <col min="4608" max="4608" width="4.28571428571429" style="31" customWidth="1"/>
    <col min="4609" max="4609" width="5.28571428571429" style="31" customWidth="1"/>
    <col min="4610" max="4610" width="44.8571428571429" style="31" customWidth="1"/>
    <col min="4611" max="4611" width="13.7142857142857" style="31" customWidth="1"/>
    <col min="4612" max="4612" width="13.1428571428571" style="31" customWidth="1"/>
    <col min="4613" max="4613" width="13.7142857142857" style="31" customWidth="1"/>
    <col min="4614" max="4615" width="9.57142857142857" style="31" customWidth="1"/>
    <col min="4616" max="4617" width="9" style="31" hidden="1" customWidth="1"/>
    <col min="4618" max="4863" width="9.14285714285714" style="31"/>
    <col min="4864" max="4864" width="4.28571428571429" style="31" customWidth="1"/>
    <col min="4865" max="4865" width="5.28571428571429" style="31" customWidth="1"/>
    <col min="4866" max="4866" width="44.8571428571429" style="31" customWidth="1"/>
    <col min="4867" max="4867" width="13.7142857142857" style="31" customWidth="1"/>
    <col min="4868" max="4868" width="13.1428571428571" style="31" customWidth="1"/>
    <col min="4869" max="4869" width="13.7142857142857" style="31" customWidth="1"/>
    <col min="4870" max="4871" width="9.57142857142857" style="31" customWidth="1"/>
    <col min="4872" max="4873" width="9" style="31" hidden="1" customWidth="1"/>
    <col min="4874" max="5119" width="9.14285714285714" style="31"/>
    <col min="5120" max="5120" width="4.28571428571429" style="31" customWidth="1"/>
    <col min="5121" max="5121" width="5.28571428571429" style="31" customWidth="1"/>
    <col min="5122" max="5122" width="44.8571428571429" style="31" customWidth="1"/>
    <col min="5123" max="5123" width="13.7142857142857" style="31" customWidth="1"/>
    <col min="5124" max="5124" width="13.1428571428571" style="31" customWidth="1"/>
    <col min="5125" max="5125" width="13.7142857142857" style="31" customWidth="1"/>
    <col min="5126" max="5127" width="9.57142857142857" style="31" customWidth="1"/>
    <col min="5128" max="5129" width="9" style="31" hidden="1" customWidth="1"/>
    <col min="5130" max="5375" width="9.14285714285714" style="31"/>
    <col min="5376" max="5376" width="4.28571428571429" style="31" customWidth="1"/>
    <col min="5377" max="5377" width="5.28571428571429" style="31" customWidth="1"/>
    <col min="5378" max="5378" width="44.8571428571429" style="31" customWidth="1"/>
    <col min="5379" max="5379" width="13.7142857142857" style="31" customWidth="1"/>
    <col min="5380" max="5380" width="13.1428571428571" style="31" customWidth="1"/>
    <col min="5381" max="5381" width="13.7142857142857" style="31" customWidth="1"/>
    <col min="5382" max="5383" width="9.57142857142857" style="31" customWidth="1"/>
    <col min="5384" max="5385" width="9" style="31" hidden="1" customWidth="1"/>
    <col min="5386" max="5631" width="9.14285714285714" style="31"/>
    <col min="5632" max="5632" width="4.28571428571429" style="31" customWidth="1"/>
    <col min="5633" max="5633" width="5.28571428571429" style="31" customWidth="1"/>
    <col min="5634" max="5634" width="44.8571428571429" style="31" customWidth="1"/>
    <col min="5635" max="5635" width="13.7142857142857" style="31" customWidth="1"/>
    <col min="5636" max="5636" width="13.1428571428571" style="31" customWidth="1"/>
    <col min="5637" max="5637" width="13.7142857142857" style="31" customWidth="1"/>
    <col min="5638" max="5639" width="9.57142857142857" style="31" customWidth="1"/>
    <col min="5640" max="5641" width="9" style="31" hidden="1" customWidth="1"/>
    <col min="5642" max="5887" width="9.14285714285714" style="31"/>
    <col min="5888" max="5888" width="4.28571428571429" style="31" customWidth="1"/>
    <col min="5889" max="5889" width="5.28571428571429" style="31" customWidth="1"/>
    <col min="5890" max="5890" width="44.8571428571429" style="31" customWidth="1"/>
    <col min="5891" max="5891" width="13.7142857142857" style="31" customWidth="1"/>
    <col min="5892" max="5892" width="13.1428571428571" style="31" customWidth="1"/>
    <col min="5893" max="5893" width="13.7142857142857" style="31" customWidth="1"/>
    <col min="5894" max="5895" width="9.57142857142857" style="31" customWidth="1"/>
    <col min="5896" max="5897" width="9" style="31" hidden="1" customWidth="1"/>
    <col min="5898" max="6143" width="9.14285714285714" style="31"/>
    <col min="6144" max="6144" width="4.28571428571429" style="31" customWidth="1"/>
    <col min="6145" max="6145" width="5.28571428571429" style="31" customWidth="1"/>
    <col min="6146" max="6146" width="44.8571428571429" style="31" customWidth="1"/>
    <col min="6147" max="6147" width="13.7142857142857" style="31" customWidth="1"/>
    <col min="6148" max="6148" width="13.1428571428571" style="31" customWidth="1"/>
    <col min="6149" max="6149" width="13.7142857142857" style="31" customWidth="1"/>
    <col min="6150" max="6151" width="9.57142857142857" style="31" customWidth="1"/>
    <col min="6152" max="6153" width="9" style="31" hidden="1" customWidth="1"/>
    <col min="6154" max="6399" width="9.14285714285714" style="31"/>
    <col min="6400" max="6400" width="4.28571428571429" style="31" customWidth="1"/>
    <col min="6401" max="6401" width="5.28571428571429" style="31" customWidth="1"/>
    <col min="6402" max="6402" width="44.8571428571429" style="31" customWidth="1"/>
    <col min="6403" max="6403" width="13.7142857142857" style="31" customWidth="1"/>
    <col min="6404" max="6404" width="13.1428571428571" style="31" customWidth="1"/>
    <col min="6405" max="6405" width="13.7142857142857" style="31" customWidth="1"/>
    <col min="6406" max="6407" width="9.57142857142857" style="31" customWidth="1"/>
    <col min="6408" max="6409" width="9" style="31" hidden="1" customWidth="1"/>
    <col min="6410" max="6655" width="9.14285714285714" style="31"/>
    <col min="6656" max="6656" width="4.28571428571429" style="31" customWidth="1"/>
    <col min="6657" max="6657" width="5.28571428571429" style="31" customWidth="1"/>
    <col min="6658" max="6658" width="44.8571428571429" style="31" customWidth="1"/>
    <col min="6659" max="6659" width="13.7142857142857" style="31" customWidth="1"/>
    <col min="6660" max="6660" width="13.1428571428571" style="31" customWidth="1"/>
    <col min="6661" max="6661" width="13.7142857142857" style="31" customWidth="1"/>
    <col min="6662" max="6663" width="9.57142857142857" style="31" customWidth="1"/>
    <col min="6664" max="6665" width="9" style="31" hidden="1" customWidth="1"/>
    <col min="6666" max="6911" width="9.14285714285714" style="31"/>
    <col min="6912" max="6912" width="4.28571428571429" style="31" customWidth="1"/>
    <col min="6913" max="6913" width="5.28571428571429" style="31" customWidth="1"/>
    <col min="6914" max="6914" width="44.8571428571429" style="31" customWidth="1"/>
    <col min="6915" max="6915" width="13.7142857142857" style="31" customWidth="1"/>
    <col min="6916" max="6916" width="13.1428571428571" style="31" customWidth="1"/>
    <col min="6917" max="6917" width="13.7142857142857" style="31" customWidth="1"/>
    <col min="6918" max="6919" width="9.57142857142857" style="31" customWidth="1"/>
    <col min="6920" max="6921" width="9" style="31" hidden="1" customWidth="1"/>
    <col min="6922" max="7167" width="9.14285714285714" style="31"/>
    <col min="7168" max="7168" width="4.28571428571429" style="31" customWidth="1"/>
    <col min="7169" max="7169" width="5.28571428571429" style="31" customWidth="1"/>
    <col min="7170" max="7170" width="44.8571428571429" style="31" customWidth="1"/>
    <col min="7171" max="7171" width="13.7142857142857" style="31" customWidth="1"/>
    <col min="7172" max="7172" width="13.1428571428571" style="31" customWidth="1"/>
    <col min="7173" max="7173" width="13.7142857142857" style="31" customWidth="1"/>
    <col min="7174" max="7175" width="9.57142857142857" style="31" customWidth="1"/>
    <col min="7176" max="7177" width="9" style="31" hidden="1" customWidth="1"/>
    <col min="7178" max="7423" width="9.14285714285714" style="31"/>
    <col min="7424" max="7424" width="4.28571428571429" style="31" customWidth="1"/>
    <col min="7425" max="7425" width="5.28571428571429" style="31" customWidth="1"/>
    <col min="7426" max="7426" width="44.8571428571429" style="31" customWidth="1"/>
    <col min="7427" max="7427" width="13.7142857142857" style="31" customWidth="1"/>
    <col min="7428" max="7428" width="13.1428571428571" style="31" customWidth="1"/>
    <col min="7429" max="7429" width="13.7142857142857" style="31" customWidth="1"/>
    <col min="7430" max="7431" width="9.57142857142857" style="31" customWidth="1"/>
    <col min="7432" max="7433" width="9" style="31" hidden="1" customWidth="1"/>
    <col min="7434" max="7679" width="9.14285714285714" style="31"/>
    <col min="7680" max="7680" width="4.28571428571429" style="31" customWidth="1"/>
    <col min="7681" max="7681" width="5.28571428571429" style="31" customWidth="1"/>
    <col min="7682" max="7682" width="44.8571428571429" style="31" customWidth="1"/>
    <col min="7683" max="7683" width="13.7142857142857" style="31" customWidth="1"/>
    <col min="7684" max="7684" width="13.1428571428571" style="31" customWidth="1"/>
    <col min="7685" max="7685" width="13.7142857142857" style="31" customWidth="1"/>
    <col min="7686" max="7687" width="9.57142857142857" style="31" customWidth="1"/>
    <col min="7688" max="7689" width="9" style="31" hidden="1" customWidth="1"/>
    <col min="7690" max="7935" width="9.14285714285714" style="31"/>
    <col min="7936" max="7936" width="4.28571428571429" style="31" customWidth="1"/>
    <col min="7937" max="7937" width="5.28571428571429" style="31" customWidth="1"/>
    <col min="7938" max="7938" width="44.8571428571429" style="31" customWidth="1"/>
    <col min="7939" max="7939" width="13.7142857142857" style="31" customWidth="1"/>
    <col min="7940" max="7940" width="13.1428571428571" style="31" customWidth="1"/>
    <col min="7941" max="7941" width="13.7142857142857" style="31" customWidth="1"/>
    <col min="7942" max="7943" width="9.57142857142857" style="31" customWidth="1"/>
    <col min="7944" max="7945" width="9" style="31" hidden="1" customWidth="1"/>
    <col min="7946" max="8191" width="9.14285714285714" style="31"/>
    <col min="8192" max="8192" width="4.28571428571429" style="31" customWidth="1"/>
    <col min="8193" max="8193" width="5.28571428571429" style="31" customWidth="1"/>
    <col min="8194" max="8194" width="44.8571428571429" style="31" customWidth="1"/>
    <col min="8195" max="8195" width="13.7142857142857" style="31" customWidth="1"/>
    <col min="8196" max="8196" width="13.1428571428571" style="31" customWidth="1"/>
    <col min="8197" max="8197" width="13.7142857142857" style="31" customWidth="1"/>
    <col min="8198" max="8199" width="9.57142857142857" style="31" customWidth="1"/>
    <col min="8200" max="8201" width="9" style="31" hidden="1" customWidth="1"/>
    <col min="8202" max="8447" width="9.14285714285714" style="31"/>
    <col min="8448" max="8448" width="4.28571428571429" style="31" customWidth="1"/>
    <col min="8449" max="8449" width="5.28571428571429" style="31" customWidth="1"/>
    <col min="8450" max="8450" width="44.8571428571429" style="31" customWidth="1"/>
    <col min="8451" max="8451" width="13.7142857142857" style="31" customWidth="1"/>
    <col min="8452" max="8452" width="13.1428571428571" style="31" customWidth="1"/>
    <col min="8453" max="8453" width="13.7142857142857" style="31" customWidth="1"/>
    <col min="8454" max="8455" width="9.57142857142857" style="31" customWidth="1"/>
    <col min="8456" max="8457" width="9" style="31" hidden="1" customWidth="1"/>
    <col min="8458" max="8703" width="9.14285714285714" style="31"/>
    <col min="8704" max="8704" width="4.28571428571429" style="31" customWidth="1"/>
    <col min="8705" max="8705" width="5.28571428571429" style="31" customWidth="1"/>
    <col min="8706" max="8706" width="44.8571428571429" style="31" customWidth="1"/>
    <col min="8707" max="8707" width="13.7142857142857" style="31" customWidth="1"/>
    <col min="8708" max="8708" width="13.1428571428571" style="31" customWidth="1"/>
    <col min="8709" max="8709" width="13.7142857142857" style="31" customWidth="1"/>
    <col min="8710" max="8711" width="9.57142857142857" style="31" customWidth="1"/>
    <col min="8712" max="8713" width="9" style="31" hidden="1" customWidth="1"/>
    <col min="8714" max="8959" width="9.14285714285714" style="31"/>
    <col min="8960" max="8960" width="4.28571428571429" style="31" customWidth="1"/>
    <col min="8961" max="8961" width="5.28571428571429" style="31" customWidth="1"/>
    <col min="8962" max="8962" width="44.8571428571429" style="31" customWidth="1"/>
    <col min="8963" max="8963" width="13.7142857142857" style="31" customWidth="1"/>
    <col min="8964" max="8964" width="13.1428571428571" style="31" customWidth="1"/>
    <col min="8965" max="8965" width="13.7142857142857" style="31" customWidth="1"/>
    <col min="8966" max="8967" width="9.57142857142857" style="31" customWidth="1"/>
    <col min="8968" max="8969" width="9" style="31" hidden="1" customWidth="1"/>
    <col min="8970" max="9215" width="9.14285714285714" style="31"/>
    <col min="9216" max="9216" width="4.28571428571429" style="31" customWidth="1"/>
    <col min="9217" max="9217" width="5.28571428571429" style="31" customWidth="1"/>
    <col min="9218" max="9218" width="44.8571428571429" style="31" customWidth="1"/>
    <col min="9219" max="9219" width="13.7142857142857" style="31" customWidth="1"/>
    <col min="9220" max="9220" width="13.1428571428571" style="31" customWidth="1"/>
    <col min="9221" max="9221" width="13.7142857142857" style="31" customWidth="1"/>
    <col min="9222" max="9223" width="9.57142857142857" style="31" customWidth="1"/>
    <col min="9224" max="9225" width="9" style="31" hidden="1" customWidth="1"/>
    <col min="9226" max="9471" width="9.14285714285714" style="31"/>
    <col min="9472" max="9472" width="4.28571428571429" style="31" customWidth="1"/>
    <col min="9473" max="9473" width="5.28571428571429" style="31" customWidth="1"/>
    <col min="9474" max="9474" width="44.8571428571429" style="31" customWidth="1"/>
    <col min="9475" max="9475" width="13.7142857142857" style="31" customWidth="1"/>
    <col min="9476" max="9476" width="13.1428571428571" style="31" customWidth="1"/>
    <col min="9477" max="9477" width="13.7142857142857" style="31" customWidth="1"/>
    <col min="9478" max="9479" width="9.57142857142857" style="31" customWidth="1"/>
    <col min="9480" max="9481" width="9" style="31" hidden="1" customWidth="1"/>
    <col min="9482" max="9727" width="9.14285714285714" style="31"/>
    <col min="9728" max="9728" width="4.28571428571429" style="31" customWidth="1"/>
    <col min="9729" max="9729" width="5.28571428571429" style="31" customWidth="1"/>
    <col min="9730" max="9730" width="44.8571428571429" style="31" customWidth="1"/>
    <col min="9731" max="9731" width="13.7142857142857" style="31" customWidth="1"/>
    <col min="9732" max="9732" width="13.1428571428571" style="31" customWidth="1"/>
    <col min="9733" max="9733" width="13.7142857142857" style="31" customWidth="1"/>
    <col min="9734" max="9735" width="9.57142857142857" style="31" customWidth="1"/>
    <col min="9736" max="9737" width="9" style="31" hidden="1" customWidth="1"/>
    <col min="9738" max="9983" width="9.14285714285714" style="31"/>
    <col min="9984" max="9984" width="4.28571428571429" style="31" customWidth="1"/>
    <col min="9985" max="9985" width="5.28571428571429" style="31" customWidth="1"/>
    <col min="9986" max="9986" width="44.8571428571429" style="31" customWidth="1"/>
    <col min="9987" max="9987" width="13.7142857142857" style="31" customWidth="1"/>
    <col min="9988" max="9988" width="13.1428571428571" style="31" customWidth="1"/>
    <col min="9989" max="9989" width="13.7142857142857" style="31" customWidth="1"/>
    <col min="9990" max="9991" width="9.57142857142857" style="31" customWidth="1"/>
    <col min="9992" max="9993" width="9" style="31" hidden="1" customWidth="1"/>
    <col min="9994" max="10239" width="9.14285714285714" style="31"/>
    <col min="10240" max="10240" width="4.28571428571429" style="31" customWidth="1"/>
    <col min="10241" max="10241" width="5.28571428571429" style="31" customWidth="1"/>
    <col min="10242" max="10242" width="44.8571428571429" style="31" customWidth="1"/>
    <col min="10243" max="10243" width="13.7142857142857" style="31" customWidth="1"/>
    <col min="10244" max="10244" width="13.1428571428571" style="31" customWidth="1"/>
    <col min="10245" max="10245" width="13.7142857142857" style="31" customWidth="1"/>
    <col min="10246" max="10247" width="9.57142857142857" style="31" customWidth="1"/>
    <col min="10248" max="10249" width="9" style="31" hidden="1" customWidth="1"/>
    <col min="10250" max="10495" width="9.14285714285714" style="31"/>
    <col min="10496" max="10496" width="4.28571428571429" style="31" customWidth="1"/>
    <col min="10497" max="10497" width="5.28571428571429" style="31" customWidth="1"/>
    <col min="10498" max="10498" width="44.8571428571429" style="31" customWidth="1"/>
    <col min="10499" max="10499" width="13.7142857142857" style="31" customWidth="1"/>
    <col min="10500" max="10500" width="13.1428571428571" style="31" customWidth="1"/>
    <col min="10501" max="10501" width="13.7142857142857" style="31" customWidth="1"/>
    <col min="10502" max="10503" width="9.57142857142857" style="31" customWidth="1"/>
    <col min="10504" max="10505" width="9" style="31" hidden="1" customWidth="1"/>
    <col min="10506" max="10751" width="9.14285714285714" style="31"/>
    <col min="10752" max="10752" width="4.28571428571429" style="31" customWidth="1"/>
    <col min="10753" max="10753" width="5.28571428571429" style="31" customWidth="1"/>
    <col min="10754" max="10754" width="44.8571428571429" style="31" customWidth="1"/>
    <col min="10755" max="10755" width="13.7142857142857" style="31" customWidth="1"/>
    <col min="10756" max="10756" width="13.1428571428571" style="31" customWidth="1"/>
    <col min="10757" max="10757" width="13.7142857142857" style="31" customWidth="1"/>
    <col min="10758" max="10759" width="9.57142857142857" style="31" customWidth="1"/>
    <col min="10760" max="10761" width="9" style="31" hidden="1" customWidth="1"/>
    <col min="10762" max="11007" width="9.14285714285714" style="31"/>
    <col min="11008" max="11008" width="4.28571428571429" style="31" customWidth="1"/>
    <col min="11009" max="11009" width="5.28571428571429" style="31" customWidth="1"/>
    <col min="11010" max="11010" width="44.8571428571429" style="31" customWidth="1"/>
    <col min="11011" max="11011" width="13.7142857142857" style="31" customWidth="1"/>
    <col min="11012" max="11012" width="13.1428571428571" style="31" customWidth="1"/>
    <col min="11013" max="11013" width="13.7142857142857" style="31" customWidth="1"/>
    <col min="11014" max="11015" width="9.57142857142857" style="31" customWidth="1"/>
    <col min="11016" max="11017" width="9" style="31" hidden="1" customWidth="1"/>
    <col min="11018" max="11263" width="9.14285714285714" style="31"/>
    <col min="11264" max="11264" width="4.28571428571429" style="31" customWidth="1"/>
    <col min="11265" max="11265" width="5.28571428571429" style="31" customWidth="1"/>
    <col min="11266" max="11266" width="44.8571428571429" style="31" customWidth="1"/>
    <col min="11267" max="11267" width="13.7142857142857" style="31" customWidth="1"/>
    <col min="11268" max="11268" width="13.1428571428571" style="31" customWidth="1"/>
    <col min="11269" max="11269" width="13.7142857142857" style="31" customWidth="1"/>
    <col min="11270" max="11271" width="9.57142857142857" style="31" customWidth="1"/>
    <col min="11272" max="11273" width="9" style="31" hidden="1" customWidth="1"/>
    <col min="11274" max="11519" width="9.14285714285714" style="31"/>
    <col min="11520" max="11520" width="4.28571428571429" style="31" customWidth="1"/>
    <col min="11521" max="11521" width="5.28571428571429" style="31" customWidth="1"/>
    <col min="11522" max="11522" width="44.8571428571429" style="31" customWidth="1"/>
    <col min="11523" max="11523" width="13.7142857142857" style="31" customWidth="1"/>
    <col min="11524" max="11524" width="13.1428571428571" style="31" customWidth="1"/>
    <col min="11525" max="11525" width="13.7142857142857" style="31" customWidth="1"/>
    <col min="11526" max="11527" width="9.57142857142857" style="31" customWidth="1"/>
    <col min="11528" max="11529" width="9" style="31" hidden="1" customWidth="1"/>
    <col min="11530" max="11775" width="9.14285714285714" style="31"/>
    <col min="11776" max="11776" width="4.28571428571429" style="31" customWidth="1"/>
    <col min="11777" max="11777" width="5.28571428571429" style="31" customWidth="1"/>
    <col min="11778" max="11778" width="44.8571428571429" style="31" customWidth="1"/>
    <col min="11779" max="11779" width="13.7142857142857" style="31" customWidth="1"/>
    <col min="11780" max="11780" width="13.1428571428571" style="31" customWidth="1"/>
    <col min="11781" max="11781" width="13.7142857142857" style="31" customWidth="1"/>
    <col min="11782" max="11783" width="9.57142857142857" style="31" customWidth="1"/>
    <col min="11784" max="11785" width="9" style="31" hidden="1" customWidth="1"/>
    <col min="11786" max="12031" width="9.14285714285714" style="31"/>
    <col min="12032" max="12032" width="4.28571428571429" style="31" customWidth="1"/>
    <col min="12033" max="12033" width="5.28571428571429" style="31" customWidth="1"/>
    <col min="12034" max="12034" width="44.8571428571429" style="31" customWidth="1"/>
    <col min="12035" max="12035" width="13.7142857142857" style="31" customWidth="1"/>
    <col min="12036" max="12036" width="13.1428571428571" style="31" customWidth="1"/>
    <col min="12037" max="12037" width="13.7142857142857" style="31" customWidth="1"/>
    <col min="12038" max="12039" width="9.57142857142857" style="31" customWidth="1"/>
    <col min="12040" max="12041" width="9" style="31" hidden="1" customWidth="1"/>
    <col min="12042" max="12287" width="9.14285714285714" style="31"/>
    <col min="12288" max="12288" width="4.28571428571429" style="31" customWidth="1"/>
    <col min="12289" max="12289" width="5.28571428571429" style="31" customWidth="1"/>
    <col min="12290" max="12290" width="44.8571428571429" style="31" customWidth="1"/>
    <col min="12291" max="12291" width="13.7142857142857" style="31" customWidth="1"/>
    <col min="12292" max="12292" width="13.1428571428571" style="31" customWidth="1"/>
    <col min="12293" max="12293" width="13.7142857142857" style="31" customWidth="1"/>
    <col min="12294" max="12295" width="9.57142857142857" style="31" customWidth="1"/>
    <col min="12296" max="12297" width="9" style="31" hidden="1" customWidth="1"/>
    <col min="12298" max="12543" width="9.14285714285714" style="31"/>
    <col min="12544" max="12544" width="4.28571428571429" style="31" customWidth="1"/>
    <col min="12545" max="12545" width="5.28571428571429" style="31" customWidth="1"/>
    <col min="12546" max="12546" width="44.8571428571429" style="31" customWidth="1"/>
    <col min="12547" max="12547" width="13.7142857142857" style="31" customWidth="1"/>
    <col min="12548" max="12548" width="13.1428571428571" style="31" customWidth="1"/>
    <col min="12549" max="12549" width="13.7142857142857" style="31" customWidth="1"/>
    <col min="12550" max="12551" width="9.57142857142857" style="31" customWidth="1"/>
    <col min="12552" max="12553" width="9" style="31" hidden="1" customWidth="1"/>
    <col min="12554" max="12799" width="9.14285714285714" style="31"/>
    <col min="12800" max="12800" width="4.28571428571429" style="31" customWidth="1"/>
    <col min="12801" max="12801" width="5.28571428571429" style="31" customWidth="1"/>
    <col min="12802" max="12802" width="44.8571428571429" style="31" customWidth="1"/>
    <col min="12803" max="12803" width="13.7142857142857" style="31" customWidth="1"/>
    <col min="12804" max="12804" width="13.1428571428571" style="31" customWidth="1"/>
    <col min="12805" max="12805" width="13.7142857142857" style="31" customWidth="1"/>
    <col min="12806" max="12807" width="9.57142857142857" style="31" customWidth="1"/>
    <col min="12808" max="12809" width="9" style="31" hidden="1" customWidth="1"/>
    <col min="12810" max="13055" width="9.14285714285714" style="31"/>
    <col min="13056" max="13056" width="4.28571428571429" style="31" customWidth="1"/>
    <col min="13057" max="13057" width="5.28571428571429" style="31" customWidth="1"/>
    <col min="13058" max="13058" width="44.8571428571429" style="31" customWidth="1"/>
    <col min="13059" max="13059" width="13.7142857142857" style="31" customWidth="1"/>
    <col min="13060" max="13060" width="13.1428571428571" style="31" customWidth="1"/>
    <col min="13061" max="13061" width="13.7142857142857" style="31" customWidth="1"/>
    <col min="13062" max="13063" width="9.57142857142857" style="31" customWidth="1"/>
    <col min="13064" max="13065" width="9" style="31" hidden="1" customWidth="1"/>
    <col min="13066" max="13311" width="9.14285714285714" style="31"/>
    <col min="13312" max="13312" width="4.28571428571429" style="31" customWidth="1"/>
    <col min="13313" max="13313" width="5.28571428571429" style="31" customWidth="1"/>
    <col min="13314" max="13314" width="44.8571428571429" style="31" customWidth="1"/>
    <col min="13315" max="13315" width="13.7142857142857" style="31" customWidth="1"/>
    <col min="13316" max="13316" width="13.1428571428571" style="31" customWidth="1"/>
    <col min="13317" max="13317" width="13.7142857142857" style="31" customWidth="1"/>
    <col min="13318" max="13319" width="9.57142857142857" style="31" customWidth="1"/>
    <col min="13320" max="13321" width="9" style="31" hidden="1" customWidth="1"/>
    <col min="13322" max="13567" width="9.14285714285714" style="31"/>
    <col min="13568" max="13568" width="4.28571428571429" style="31" customWidth="1"/>
    <col min="13569" max="13569" width="5.28571428571429" style="31" customWidth="1"/>
    <col min="13570" max="13570" width="44.8571428571429" style="31" customWidth="1"/>
    <col min="13571" max="13571" width="13.7142857142857" style="31" customWidth="1"/>
    <col min="13572" max="13572" width="13.1428571428571" style="31" customWidth="1"/>
    <col min="13573" max="13573" width="13.7142857142857" style="31" customWidth="1"/>
    <col min="13574" max="13575" width="9.57142857142857" style="31" customWidth="1"/>
    <col min="13576" max="13577" width="9" style="31" hidden="1" customWidth="1"/>
    <col min="13578" max="13823" width="9.14285714285714" style="31"/>
    <col min="13824" max="13824" width="4.28571428571429" style="31" customWidth="1"/>
    <col min="13825" max="13825" width="5.28571428571429" style="31" customWidth="1"/>
    <col min="13826" max="13826" width="44.8571428571429" style="31" customWidth="1"/>
    <col min="13827" max="13827" width="13.7142857142857" style="31" customWidth="1"/>
    <col min="13828" max="13828" width="13.1428571428571" style="31" customWidth="1"/>
    <col min="13829" max="13829" width="13.7142857142857" style="31" customWidth="1"/>
    <col min="13830" max="13831" width="9.57142857142857" style="31" customWidth="1"/>
    <col min="13832" max="13833" width="9" style="31" hidden="1" customWidth="1"/>
    <col min="13834" max="14079" width="9.14285714285714" style="31"/>
    <col min="14080" max="14080" width="4.28571428571429" style="31" customWidth="1"/>
    <col min="14081" max="14081" width="5.28571428571429" style="31" customWidth="1"/>
    <col min="14082" max="14082" width="44.8571428571429" style="31" customWidth="1"/>
    <col min="14083" max="14083" width="13.7142857142857" style="31" customWidth="1"/>
    <col min="14084" max="14084" width="13.1428571428571" style="31" customWidth="1"/>
    <col min="14085" max="14085" width="13.7142857142857" style="31" customWidth="1"/>
    <col min="14086" max="14087" width="9.57142857142857" style="31" customWidth="1"/>
    <col min="14088" max="14089" width="9" style="31" hidden="1" customWidth="1"/>
    <col min="14090" max="14335" width="9.14285714285714" style="31"/>
    <col min="14336" max="14336" width="4.28571428571429" style="31" customWidth="1"/>
    <col min="14337" max="14337" width="5.28571428571429" style="31" customWidth="1"/>
    <col min="14338" max="14338" width="44.8571428571429" style="31" customWidth="1"/>
    <col min="14339" max="14339" width="13.7142857142857" style="31" customWidth="1"/>
    <col min="14340" max="14340" width="13.1428571428571" style="31" customWidth="1"/>
    <col min="14341" max="14341" width="13.7142857142857" style="31" customWidth="1"/>
    <col min="14342" max="14343" width="9.57142857142857" style="31" customWidth="1"/>
    <col min="14344" max="14345" width="9" style="31" hidden="1" customWidth="1"/>
    <col min="14346" max="14591" width="9.14285714285714" style="31"/>
    <col min="14592" max="14592" width="4.28571428571429" style="31" customWidth="1"/>
    <col min="14593" max="14593" width="5.28571428571429" style="31" customWidth="1"/>
    <col min="14594" max="14594" width="44.8571428571429" style="31" customWidth="1"/>
    <col min="14595" max="14595" width="13.7142857142857" style="31" customWidth="1"/>
    <col min="14596" max="14596" width="13.1428571428571" style="31" customWidth="1"/>
    <col min="14597" max="14597" width="13.7142857142857" style="31" customWidth="1"/>
    <col min="14598" max="14599" width="9.57142857142857" style="31" customWidth="1"/>
    <col min="14600" max="14601" width="9" style="31" hidden="1" customWidth="1"/>
    <col min="14602" max="14847" width="9.14285714285714" style="31"/>
    <col min="14848" max="14848" width="4.28571428571429" style="31" customWidth="1"/>
    <col min="14849" max="14849" width="5.28571428571429" style="31" customWidth="1"/>
    <col min="14850" max="14850" width="44.8571428571429" style="31" customWidth="1"/>
    <col min="14851" max="14851" width="13.7142857142857" style="31" customWidth="1"/>
    <col min="14852" max="14852" width="13.1428571428571" style="31" customWidth="1"/>
    <col min="14853" max="14853" width="13.7142857142857" style="31" customWidth="1"/>
    <col min="14854" max="14855" width="9.57142857142857" style="31" customWidth="1"/>
    <col min="14856" max="14857" width="9" style="31" hidden="1" customWidth="1"/>
    <col min="14858" max="15103" width="9.14285714285714" style="31"/>
    <col min="15104" max="15104" width="4.28571428571429" style="31" customWidth="1"/>
    <col min="15105" max="15105" width="5.28571428571429" style="31" customWidth="1"/>
    <col min="15106" max="15106" width="44.8571428571429" style="31" customWidth="1"/>
    <col min="15107" max="15107" width="13.7142857142857" style="31" customWidth="1"/>
    <col min="15108" max="15108" width="13.1428571428571" style="31" customWidth="1"/>
    <col min="15109" max="15109" width="13.7142857142857" style="31" customWidth="1"/>
    <col min="15110" max="15111" width="9.57142857142857" style="31" customWidth="1"/>
    <col min="15112" max="15113" width="9" style="31" hidden="1" customWidth="1"/>
    <col min="15114" max="15359" width="9.14285714285714" style="31"/>
    <col min="15360" max="15360" width="4.28571428571429" style="31" customWidth="1"/>
    <col min="15361" max="15361" width="5.28571428571429" style="31" customWidth="1"/>
    <col min="15362" max="15362" width="44.8571428571429" style="31" customWidth="1"/>
    <col min="15363" max="15363" width="13.7142857142857" style="31" customWidth="1"/>
    <col min="15364" max="15364" width="13.1428571428571" style="31" customWidth="1"/>
    <col min="15365" max="15365" width="13.7142857142857" style="31" customWidth="1"/>
    <col min="15366" max="15367" width="9.57142857142857" style="31" customWidth="1"/>
    <col min="15368" max="15369" width="9" style="31" hidden="1" customWidth="1"/>
    <col min="15370" max="15615" width="9.14285714285714" style="31"/>
    <col min="15616" max="15616" width="4.28571428571429" style="31" customWidth="1"/>
    <col min="15617" max="15617" width="5.28571428571429" style="31" customWidth="1"/>
    <col min="15618" max="15618" width="44.8571428571429" style="31" customWidth="1"/>
    <col min="15619" max="15619" width="13.7142857142857" style="31" customWidth="1"/>
    <col min="15620" max="15620" width="13.1428571428571" style="31" customWidth="1"/>
    <col min="15621" max="15621" width="13.7142857142857" style="31" customWidth="1"/>
    <col min="15622" max="15623" width="9.57142857142857" style="31" customWidth="1"/>
    <col min="15624" max="15625" width="9" style="31" hidden="1" customWidth="1"/>
    <col min="15626" max="15871" width="9.14285714285714" style="31"/>
    <col min="15872" max="15872" width="4.28571428571429" style="31" customWidth="1"/>
    <col min="15873" max="15873" width="5.28571428571429" style="31" customWidth="1"/>
    <col min="15874" max="15874" width="44.8571428571429" style="31" customWidth="1"/>
    <col min="15875" max="15875" width="13.7142857142857" style="31" customWidth="1"/>
    <col min="15876" max="15876" width="13.1428571428571" style="31" customWidth="1"/>
    <col min="15877" max="15877" width="13.7142857142857" style="31" customWidth="1"/>
    <col min="15878" max="15879" width="9.57142857142857" style="31" customWidth="1"/>
    <col min="15880" max="15881" width="9" style="31" hidden="1" customWidth="1"/>
    <col min="15882" max="16127" width="9.14285714285714" style="31"/>
    <col min="16128" max="16128" width="4.28571428571429" style="31" customWidth="1"/>
    <col min="16129" max="16129" width="5.28571428571429" style="31" customWidth="1"/>
    <col min="16130" max="16130" width="44.8571428571429" style="31" customWidth="1"/>
    <col min="16131" max="16131" width="13.7142857142857" style="31" customWidth="1"/>
    <col min="16132" max="16132" width="13.1428571428571" style="31" customWidth="1"/>
    <col min="16133" max="16133" width="13.7142857142857" style="31" customWidth="1"/>
    <col min="16134" max="16135" width="9.57142857142857" style="31" customWidth="1"/>
    <col min="16136" max="16137" width="9" style="31" hidden="1" customWidth="1"/>
    <col min="16138" max="16384" width="9.14285714285714" style="31"/>
  </cols>
  <sheetData>
    <row r="1" ht="30" customHeight="1" spans="1:7">
      <c r="A1" s="41" t="s">
        <v>6</v>
      </c>
      <c r="B1" s="41"/>
      <c r="C1" s="41"/>
      <c r="D1" s="41"/>
      <c r="E1" s="41"/>
      <c r="F1" s="41"/>
      <c r="G1" s="41"/>
    </row>
    <row r="2" ht="27.75" customHeight="1" spans="1:7">
      <c r="A2" s="42" t="s">
        <v>135</v>
      </c>
      <c r="B2" s="42"/>
      <c r="C2" s="42"/>
      <c r="D2" s="42"/>
      <c r="E2" s="42"/>
      <c r="F2" s="42"/>
      <c r="G2" s="42"/>
    </row>
    <row r="3" ht="25.5" customHeight="1" spans="1:7">
      <c r="A3" s="43" t="s">
        <v>31</v>
      </c>
      <c r="B3" s="43"/>
      <c r="C3" s="43"/>
      <c r="D3" s="43"/>
      <c r="E3" s="43"/>
      <c r="F3" s="43"/>
      <c r="G3" s="43"/>
    </row>
    <row r="4" ht="31.5" customHeight="1" spans="1:7">
      <c r="A4" s="44" t="s">
        <v>32</v>
      </c>
      <c r="B4" s="44" t="s">
        <v>33</v>
      </c>
      <c r="C4" s="44" t="s">
        <v>34</v>
      </c>
      <c r="D4" s="44" t="s">
        <v>35</v>
      </c>
      <c r="E4" s="44" t="s">
        <v>36</v>
      </c>
      <c r="F4" s="44" t="s">
        <v>37</v>
      </c>
      <c r="G4" s="44" t="s">
        <v>38</v>
      </c>
    </row>
    <row r="5" s="66" customFormat="1" ht="25.5" customHeight="1" spans="1:7">
      <c r="A5" s="45" t="s">
        <v>55</v>
      </c>
      <c r="B5" s="46">
        <f>B6</f>
        <v>482403.82</v>
      </c>
      <c r="C5" s="46">
        <f>C6</f>
        <v>1234427</v>
      </c>
      <c r="D5" s="46"/>
      <c r="E5" s="46">
        <f>E6</f>
        <v>530513.59</v>
      </c>
      <c r="F5" s="47">
        <v>145.01</v>
      </c>
      <c r="G5" s="48">
        <f>IFERROR(E5/C5,)*100</f>
        <v>42.9765056985954</v>
      </c>
    </row>
    <row r="6" s="66" customFormat="1" ht="25.5" customHeight="1" spans="1:7">
      <c r="A6" s="45" t="s">
        <v>56</v>
      </c>
      <c r="B6" s="46">
        <f>B7</f>
        <v>482403.82</v>
      </c>
      <c r="C6" s="46">
        <f>C7</f>
        <v>1234427</v>
      </c>
      <c r="D6" s="46"/>
      <c r="E6" s="46">
        <f>E7</f>
        <v>530513.59</v>
      </c>
      <c r="F6" s="47">
        <v>145.01</v>
      </c>
      <c r="G6" s="48">
        <f>IFERROR(E6/C6,)*100</f>
        <v>42.9765056985954</v>
      </c>
    </row>
    <row r="7" s="66" customFormat="1" ht="39" customHeight="1" spans="1:7">
      <c r="A7" s="70" t="s">
        <v>39</v>
      </c>
      <c r="B7" s="71">
        <f>B8+B11+B21</f>
        <v>482403.82</v>
      </c>
      <c r="C7" s="71">
        <f>C8+C21+C11</f>
        <v>1234427</v>
      </c>
      <c r="D7" s="71"/>
      <c r="E7" s="71">
        <f>E8+E11+E21</f>
        <v>530513.59</v>
      </c>
      <c r="F7" s="72">
        <v>145.01</v>
      </c>
      <c r="G7" s="73">
        <f>IFERROR(E7/C7,)*100</f>
        <v>42.9765056985954</v>
      </c>
    </row>
    <row r="8" s="66" customFormat="1" ht="39" customHeight="1" spans="1:7">
      <c r="A8" s="74" t="s">
        <v>136</v>
      </c>
      <c r="B8" s="75">
        <f>SUM(B9)</f>
        <v>402177</v>
      </c>
      <c r="C8" s="75">
        <f>SUM(C9)</f>
        <v>1118502</v>
      </c>
      <c r="D8" s="75"/>
      <c r="E8" s="75">
        <f>SUM(E9)</f>
        <v>414177</v>
      </c>
      <c r="F8" s="76"/>
      <c r="G8" s="77">
        <f>IFERROR(E8/C8,)*100</f>
        <v>37.0296163976461</v>
      </c>
    </row>
    <row r="9" ht="28.5" customHeight="1" spans="1:7">
      <c r="A9" s="59" t="s">
        <v>48</v>
      </c>
      <c r="B9" s="60">
        <v>402177</v>
      </c>
      <c r="C9" s="60">
        <v>1118502</v>
      </c>
      <c r="D9" s="60"/>
      <c r="E9" s="60">
        <v>414177</v>
      </c>
      <c r="F9" s="61"/>
      <c r="G9" s="62">
        <f t="shared" ref="G9:G25" si="0">IFERROR(E9/C9,)*100</f>
        <v>37.0296163976461</v>
      </c>
    </row>
    <row r="10" ht="28.5" customHeight="1" spans="1:7">
      <c r="A10" s="59" t="s">
        <v>49</v>
      </c>
      <c r="B10" s="60">
        <v>402177</v>
      </c>
      <c r="C10" s="60">
        <v>1118502</v>
      </c>
      <c r="D10" s="60"/>
      <c r="E10" s="60">
        <v>414177</v>
      </c>
      <c r="F10" s="61"/>
      <c r="G10" s="62">
        <f t="shared" si="0"/>
        <v>37.0296163976461</v>
      </c>
    </row>
    <row r="11" s="66" customFormat="1" ht="32.25" customHeight="1" spans="1:7">
      <c r="A11" s="78" t="s">
        <v>137</v>
      </c>
      <c r="B11" s="75">
        <v>63346.82</v>
      </c>
      <c r="C11" s="75">
        <v>95000</v>
      </c>
      <c r="D11" s="75"/>
      <c r="E11" s="75">
        <v>78936.59</v>
      </c>
      <c r="F11" s="76">
        <v>124.61</v>
      </c>
      <c r="G11" s="77">
        <f t="shared" si="0"/>
        <v>83.091147368421</v>
      </c>
    </row>
    <row r="12" s="67" customFormat="1" ht="25.5" customHeight="1" spans="1:7">
      <c r="A12" s="59" t="s">
        <v>42</v>
      </c>
      <c r="B12" s="61">
        <v>51.73</v>
      </c>
      <c r="C12" s="61">
        <v>0</v>
      </c>
      <c r="D12" s="61">
        <v>0</v>
      </c>
      <c r="E12" s="61">
        <v>27.29</v>
      </c>
      <c r="F12" s="61">
        <v>52.75</v>
      </c>
      <c r="G12" s="62">
        <f t="shared" si="0"/>
        <v>0</v>
      </c>
    </row>
    <row r="13" customHeight="1" spans="1:7">
      <c r="A13" s="63" t="s">
        <v>43</v>
      </c>
      <c r="B13" s="61">
        <v>51.73</v>
      </c>
      <c r="C13" s="64"/>
      <c r="D13" s="64"/>
      <c r="E13" s="61">
        <v>27.29</v>
      </c>
      <c r="F13" s="61">
        <v>52.75</v>
      </c>
      <c r="G13" s="62">
        <f t="shared" si="0"/>
        <v>0</v>
      </c>
    </row>
    <row r="14" s="67" customFormat="1" ht="25.5" customHeight="1" spans="1:7">
      <c r="A14" s="59" t="s">
        <v>44</v>
      </c>
      <c r="B14" s="60">
        <v>63257.74</v>
      </c>
      <c r="C14" s="60">
        <v>94900</v>
      </c>
      <c r="D14" s="60"/>
      <c r="E14" s="60">
        <v>74213.02</v>
      </c>
      <c r="F14" s="61">
        <v>117.32</v>
      </c>
      <c r="G14" s="62">
        <f t="shared" si="0"/>
        <v>78.2012855637513</v>
      </c>
    </row>
    <row r="15" ht="27" customHeight="1" spans="1:7">
      <c r="A15" s="63" t="s">
        <v>45</v>
      </c>
      <c r="B15" s="60">
        <v>35850.45</v>
      </c>
      <c r="C15" s="64"/>
      <c r="D15" s="64"/>
      <c r="E15" s="60">
        <v>50906.87</v>
      </c>
      <c r="F15" s="61">
        <v>142</v>
      </c>
      <c r="G15" s="62">
        <f t="shared" si="0"/>
        <v>0</v>
      </c>
    </row>
    <row r="16" ht="27" customHeight="1" spans="1:7">
      <c r="A16" s="63" t="s">
        <v>46</v>
      </c>
      <c r="B16" s="60">
        <v>27407.29</v>
      </c>
      <c r="C16" s="60">
        <v>94900</v>
      </c>
      <c r="D16" s="60"/>
      <c r="E16" s="60">
        <v>23306.15</v>
      </c>
      <c r="F16" s="61">
        <v>85.04</v>
      </c>
      <c r="G16" s="62">
        <f t="shared" si="0"/>
        <v>24.5586406743941</v>
      </c>
    </row>
    <row r="17" ht="29.25" customHeight="1" spans="1:7">
      <c r="A17" s="59" t="s">
        <v>51</v>
      </c>
      <c r="B17" s="61">
        <v>0</v>
      </c>
      <c r="C17" s="61">
        <v>0</v>
      </c>
      <c r="D17" s="61">
        <v>0</v>
      </c>
      <c r="E17" s="60">
        <v>4658.92</v>
      </c>
      <c r="F17" s="61">
        <v>0</v>
      </c>
      <c r="G17" s="62">
        <f t="shared" si="0"/>
        <v>0</v>
      </c>
    </row>
    <row r="18" ht="23.25" customHeight="1" spans="1:7">
      <c r="A18" s="63" t="s">
        <v>52</v>
      </c>
      <c r="B18" s="64"/>
      <c r="C18" s="64"/>
      <c r="D18" s="64"/>
      <c r="E18" s="60">
        <v>4658.92</v>
      </c>
      <c r="F18" s="64"/>
      <c r="G18" s="62">
        <f t="shared" si="0"/>
        <v>0</v>
      </c>
    </row>
    <row r="19" ht="25.5" customHeight="1" spans="1:7">
      <c r="A19" s="59" t="s">
        <v>53</v>
      </c>
      <c r="B19" s="61">
        <v>37.35</v>
      </c>
      <c r="C19" s="61">
        <v>100</v>
      </c>
      <c r="D19" s="61"/>
      <c r="E19" s="61">
        <v>37.36</v>
      </c>
      <c r="F19" s="61">
        <v>100.03</v>
      </c>
      <c r="G19" s="62">
        <f t="shared" si="0"/>
        <v>37.36</v>
      </c>
    </row>
    <row r="20" ht="25.5" customHeight="1" spans="1:7">
      <c r="A20" s="63" t="s">
        <v>54</v>
      </c>
      <c r="B20" s="61">
        <v>37.35</v>
      </c>
      <c r="C20" s="61">
        <v>100</v>
      </c>
      <c r="D20" s="61"/>
      <c r="E20" s="61">
        <v>37.36</v>
      </c>
      <c r="F20" s="61">
        <v>100.03</v>
      </c>
      <c r="G20" s="62">
        <f t="shared" si="0"/>
        <v>37.36</v>
      </c>
    </row>
    <row r="21" ht="42.75" customHeight="1" spans="1:7">
      <c r="A21" s="78" t="s">
        <v>138</v>
      </c>
      <c r="B21" s="75">
        <v>16880</v>
      </c>
      <c r="C21" s="75">
        <v>20925</v>
      </c>
      <c r="D21" s="75"/>
      <c r="E21" s="75">
        <v>37400</v>
      </c>
      <c r="F21" s="76">
        <v>221.56</v>
      </c>
      <c r="G21" s="77">
        <f t="shared" si="0"/>
        <v>178.733572281959</v>
      </c>
    </row>
    <row r="22" ht="45.75" customHeight="1" spans="1:7">
      <c r="A22" s="59" t="s">
        <v>40</v>
      </c>
      <c r="B22" s="60">
        <v>14880</v>
      </c>
      <c r="C22" s="60">
        <v>20925</v>
      </c>
      <c r="D22" s="60"/>
      <c r="E22" s="60">
        <v>14400</v>
      </c>
      <c r="F22" s="61">
        <v>96.77</v>
      </c>
      <c r="G22" s="62">
        <f t="shared" si="0"/>
        <v>68.8172043010753</v>
      </c>
    </row>
    <row r="23" ht="55.5" customHeight="1" spans="1:7">
      <c r="A23" s="63" t="s">
        <v>41</v>
      </c>
      <c r="B23" s="60">
        <v>14880</v>
      </c>
      <c r="C23" s="60">
        <v>20925</v>
      </c>
      <c r="D23" s="60"/>
      <c r="E23" s="60">
        <v>14400</v>
      </c>
      <c r="F23" s="61">
        <v>96.77</v>
      </c>
      <c r="G23" s="62">
        <f t="shared" si="0"/>
        <v>68.8172043010753</v>
      </c>
    </row>
    <row r="24" ht="69" customHeight="1" spans="1:7">
      <c r="A24" s="59" t="s">
        <v>44</v>
      </c>
      <c r="B24" s="60">
        <v>2000</v>
      </c>
      <c r="C24" s="61">
        <v>0</v>
      </c>
      <c r="D24" s="61">
        <v>0</v>
      </c>
      <c r="E24" s="60">
        <v>23000</v>
      </c>
      <c r="F24" s="60">
        <v>1150</v>
      </c>
      <c r="G24" s="62">
        <f t="shared" si="0"/>
        <v>0</v>
      </c>
    </row>
    <row r="25" s="66" customFormat="1" ht="33" customHeight="1" spans="1:9">
      <c r="A25" s="63" t="s">
        <v>47</v>
      </c>
      <c r="B25" s="60">
        <v>2000</v>
      </c>
      <c r="C25" s="64"/>
      <c r="D25" s="64"/>
      <c r="E25" s="60">
        <v>23000</v>
      </c>
      <c r="F25" s="60">
        <v>1150</v>
      </c>
      <c r="G25" s="62">
        <f t="shared" si="0"/>
        <v>0</v>
      </c>
      <c r="I25" s="79"/>
    </row>
    <row r="26" s="68" customFormat="1" ht="47.25" customHeight="1" spans="1:7">
      <c r="A26" s="44" t="s">
        <v>32</v>
      </c>
      <c r="B26" s="44" t="s">
        <v>33</v>
      </c>
      <c r="C26" s="44" t="s">
        <v>34</v>
      </c>
      <c r="D26" s="44" t="s">
        <v>35</v>
      </c>
      <c r="E26" s="44" t="s">
        <v>36</v>
      </c>
      <c r="F26" s="44" t="s">
        <v>37</v>
      </c>
      <c r="G26" s="44" t="s">
        <v>38</v>
      </c>
    </row>
    <row r="27" ht="33.75" customHeight="1" spans="1:7">
      <c r="A27" s="45" t="s">
        <v>55</v>
      </c>
      <c r="B27" s="46">
        <v>429609.46</v>
      </c>
      <c r="C27" s="46">
        <v>1234427</v>
      </c>
      <c r="D27" s="46"/>
      <c r="E27" s="46">
        <v>553631.9</v>
      </c>
      <c r="F27" s="47">
        <v>128.87</v>
      </c>
      <c r="G27" s="48">
        <f>IFERROR(E27/C27,)*100</f>
        <v>44.8493025509001</v>
      </c>
    </row>
    <row r="28" ht="34.5" customHeight="1" spans="1:7">
      <c r="A28" s="45" t="s">
        <v>56</v>
      </c>
      <c r="B28" s="46">
        <v>429609.46</v>
      </c>
      <c r="C28" s="46">
        <v>1234427</v>
      </c>
      <c r="D28" s="46"/>
      <c r="E28" s="46">
        <v>553631.9</v>
      </c>
      <c r="F28" s="47">
        <v>128.87</v>
      </c>
      <c r="G28" s="48">
        <f>IFERROR(E28/C28,)*100</f>
        <v>44.8493025509001</v>
      </c>
    </row>
    <row r="29" ht="27.75" customHeight="1" spans="1:7">
      <c r="A29" s="70" t="s">
        <v>39</v>
      </c>
      <c r="B29" s="71">
        <v>429609.46</v>
      </c>
      <c r="C29" s="71">
        <v>1234427</v>
      </c>
      <c r="D29" s="71"/>
      <c r="E29" s="71">
        <v>553631.9</v>
      </c>
      <c r="F29" s="72">
        <v>128.87</v>
      </c>
      <c r="G29" s="73">
        <f>IFERROR(E29/C29,)*100</f>
        <v>44.8493025509001</v>
      </c>
    </row>
    <row r="30" ht="28.5" customHeight="1" spans="1:7">
      <c r="A30" s="78" t="s">
        <v>139</v>
      </c>
      <c r="B30" s="75">
        <v>402177.11</v>
      </c>
      <c r="C30" s="75">
        <v>1118502</v>
      </c>
      <c r="D30" s="75"/>
      <c r="E30" s="75">
        <v>490651.38</v>
      </c>
      <c r="F30" s="76">
        <v>122</v>
      </c>
      <c r="G30" s="77">
        <f>IFERROR(E30/C30,)*100</f>
        <v>43.8668308147862</v>
      </c>
    </row>
    <row r="31" ht="27.75" customHeight="1" spans="1:7">
      <c r="A31" s="59" t="s">
        <v>57</v>
      </c>
      <c r="B31" s="60">
        <v>290161.63</v>
      </c>
      <c r="C31" s="60">
        <v>785541</v>
      </c>
      <c r="D31" s="60"/>
      <c r="E31" s="60">
        <v>377174.27</v>
      </c>
      <c r="F31" s="61">
        <v>129.99</v>
      </c>
      <c r="G31" s="62">
        <f t="shared" ref="G31:G94" si="1">IFERROR(E31/C31,)*100</f>
        <v>48.0145873990027</v>
      </c>
    </row>
    <row r="32" ht="26.25" customHeight="1" spans="1:7">
      <c r="A32" s="63" t="s">
        <v>58</v>
      </c>
      <c r="B32" s="60">
        <v>227247</v>
      </c>
      <c r="C32" s="60">
        <v>595620</v>
      </c>
      <c r="D32" s="60"/>
      <c r="E32" s="60">
        <v>280335.67</v>
      </c>
      <c r="F32" s="61">
        <v>123.36</v>
      </c>
      <c r="G32" s="62">
        <f t="shared" si="1"/>
        <v>47.066194889359</v>
      </c>
    </row>
    <row r="33" ht="22.5" customHeight="1" spans="1:7">
      <c r="A33" s="63" t="s">
        <v>59</v>
      </c>
      <c r="B33" s="60">
        <v>2206.22</v>
      </c>
      <c r="C33" s="60">
        <v>32350</v>
      </c>
      <c r="D33" s="60"/>
      <c r="E33" s="60">
        <v>23372.06</v>
      </c>
      <c r="F33" s="60">
        <v>1059.37</v>
      </c>
      <c r="G33" s="62">
        <f t="shared" si="1"/>
        <v>72.2474806800618</v>
      </c>
    </row>
    <row r="34" ht="18.75" customHeight="1" spans="1:7">
      <c r="A34" s="63" t="s">
        <v>60</v>
      </c>
      <c r="B34" s="64"/>
      <c r="C34" s="60">
        <v>2546</v>
      </c>
      <c r="D34" s="60"/>
      <c r="E34" s="64"/>
      <c r="F34" s="64"/>
      <c r="G34" s="62">
        <f t="shared" si="1"/>
        <v>0</v>
      </c>
    </row>
    <row r="35" ht="31.5" customHeight="1" spans="1:7">
      <c r="A35" s="63" t="s">
        <v>61</v>
      </c>
      <c r="B35" s="60">
        <v>5546.65</v>
      </c>
      <c r="C35" s="64"/>
      <c r="D35" s="64"/>
      <c r="E35" s="64"/>
      <c r="F35" s="64"/>
      <c r="G35" s="62">
        <f t="shared" si="1"/>
        <v>0</v>
      </c>
    </row>
    <row r="36" s="67" customFormat="1" ht="47.25" customHeight="1" spans="1:7">
      <c r="A36" s="63" t="s">
        <v>62</v>
      </c>
      <c r="B36" s="64"/>
      <c r="C36" s="60">
        <v>2925</v>
      </c>
      <c r="D36" s="60"/>
      <c r="E36" s="60">
        <v>5467.83</v>
      </c>
      <c r="F36" s="64"/>
      <c r="G36" s="62">
        <f t="shared" si="1"/>
        <v>186.934358974359</v>
      </c>
    </row>
    <row r="37" s="67" customFormat="1" ht="27.75" customHeight="1" spans="1:7">
      <c r="A37" s="63" t="s">
        <v>63</v>
      </c>
      <c r="B37" s="64"/>
      <c r="C37" s="60">
        <v>5800</v>
      </c>
      <c r="D37" s="60"/>
      <c r="E37" s="60">
        <v>5749.99</v>
      </c>
      <c r="F37" s="64"/>
      <c r="G37" s="62">
        <f t="shared" si="1"/>
        <v>99.1377586206897</v>
      </c>
    </row>
    <row r="38" s="67" customFormat="1" ht="39" customHeight="1" spans="1:7">
      <c r="A38" s="63" t="s">
        <v>64</v>
      </c>
      <c r="B38" s="60">
        <v>17687.56</v>
      </c>
      <c r="C38" s="60">
        <v>49300</v>
      </c>
      <c r="D38" s="60"/>
      <c r="E38" s="60">
        <v>16000</v>
      </c>
      <c r="F38" s="61">
        <v>90.46</v>
      </c>
      <c r="G38" s="62">
        <f t="shared" si="1"/>
        <v>32.4543610547667</v>
      </c>
    </row>
    <row r="39" ht="40.5" customHeight="1" spans="1:7">
      <c r="A39" s="63" t="s">
        <v>65</v>
      </c>
      <c r="B39" s="60">
        <v>37474.2</v>
      </c>
      <c r="C39" s="60">
        <v>97000</v>
      </c>
      <c r="D39" s="60"/>
      <c r="E39" s="60">
        <v>46248.72</v>
      </c>
      <c r="F39" s="61">
        <v>123.41</v>
      </c>
      <c r="G39" s="62">
        <f t="shared" si="1"/>
        <v>47.6790927835052</v>
      </c>
    </row>
    <row r="40" ht="27.75" customHeight="1" spans="1:7">
      <c r="A40" s="59" t="s">
        <v>66</v>
      </c>
      <c r="B40" s="60">
        <v>106434.33</v>
      </c>
      <c r="C40" s="60">
        <v>325361</v>
      </c>
      <c r="D40" s="60"/>
      <c r="E40" s="60">
        <v>110872.72</v>
      </c>
      <c r="F40" s="61">
        <v>104.17</v>
      </c>
      <c r="G40" s="62">
        <f t="shared" si="1"/>
        <v>34.0768315809209</v>
      </c>
    </row>
    <row r="41" ht="30" customHeight="1" spans="1:7">
      <c r="A41" s="63" t="s">
        <v>67</v>
      </c>
      <c r="B41" s="61">
        <v>270</v>
      </c>
      <c r="C41" s="60">
        <v>2890</v>
      </c>
      <c r="D41" s="60"/>
      <c r="E41" s="61">
        <v>150</v>
      </c>
      <c r="F41" s="61">
        <v>55.56</v>
      </c>
      <c r="G41" s="62">
        <f t="shared" si="1"/>
        <v>5.19031141868512</v>
      </c>
    </row>
    <row r="42" ht="52.5" customHeight="1" spans="1:7">
      <c r="A42" s="63" t="s">
        <v>69</v>
      </c>
      <c r="B42" s="61">
        <v>236.7</v>
      </c>
      <c r="C42" s="60">
        <v>6100</v>
      </c>
      <c r="D42" s="60"/>
      <c r="E42" s="61">
        <v>639.44</v>
      </c>
      <c r="F42" s="61">
        <v>270.15</v>
      </c>
      <c r="G42" s="62">
        <f t="shared" si="1"/>
        <v>10.4826229508197</v>
      </c>
    </row>
    <row r="43" ht="39.75" customHeight="1" spans="1:7">
      <c r="A43" s="63" t="s">
        <v>71</v>
      </c>
      <c r="B43" s="61">
        <v>350.64</v>
      </c>
      <c r="C43" s="60">
        <v>4800</v>
      </c>
      <c r="D43" s="60"/>
      <c r="E43" s="61">
        <v>221.6</v>
      </c>
      <c r="F43" s="61">
        <v>63.2</v>
      </c>
      <c r="G43" s="62">
        <f t="shared" si="1"/>
        <v>4.61666666666667</v>
      </c>
    </row>
    <row r="44" ht="45.75" customHeight="1" spans="1:7">
      <c r="A44" s="63" t="s">
        <v>74</v>
      </c>
      <c r="B44" s="60">
        <v>7014.01</v>
      </c>
      <c r="C44" s="60">
        <v>15610</v>
      </c>
      <c r="D44" s="60"/>
      <c r="E44" s="60">
        <v>6921.11</v>
      </c>
      <c r="F44" s="61">
        <v>98.68</v>
      </c>
      <c r="G44" s="62">
        <f t="shared" si="1"/>
        <v>44.337668161435</v>
      </c>
    </row>
    <row r="45" ht="31.5" customHeight="1" spans="1:7">
      <c r="A45" s="63" t="s">
        <v>75</v>
      </c>
      <c r="B45" s="61">
        <v>570</v>
      </c>
      <c r="C45" s="60">
        <v>1400</v>
      </c>
      <c r="D45" s="60"/>
      <c r="E45" s="61">
        <v>50</v>
      </c>
      <c r="F45" s="61">
        <v>8.77</v>
      </c>
      <c r="G45" s="62">
        <f t="shared" si="1"/>
        <v>3.57142857142857</v>
      </c>
    </row>
    <row r="46" ht="32.25" customHeight="1" spans="1:7">
      <c r="A46" s="63" t="s">
        <v>77</v>
      </c>
      <c r="B46" s="60">
        <v>2393.13</v>
      </c>
      <c r="C46" s="60">
        <v>3500</v>
      </c>
      <c r="D46" s="60"/>
      <c r="E46" s="60">
        <v>1859.65</v>
      </c>
      <c r="F46" s="61">
        <v>77.71</v>
      </c>
      <c r="G46" s="62">
        <f t="shared" si="1"/>
        <v>53.1328571428571</v>
      </c>
    </row>
    <row r="47" ht="65.25" customHeight="1" spans="1:7">
      <c r="A47" s="63" t="s">
        <v>78</v>
      </c>
      <c r="B47" s="61">
        <v>381.25</v>
      </c>
      <c r="C47" s="61">
        <v>375</v>
      </c>
      <c r="D47" s="61"/>
      <c r="E47" s="64"/>
      <c r="F47" s="64"/>
      <c r="G47" s="62">
        <f t="shared" si="1"/>
        <v>0</v>
      </c>
    </row>
    <row r="48" ht="23.25" customHeight="1" spans="1:7">
      <c r="A48" s="63" t="s">
        <v>79</v>
      </c>
      <c r="B48" s="64"/>
      <c r="C48" s="60">
        <v>1500</v>
      </c>
      <c r="D48" s="60"/>
      <c r="E48" s="60">
        <v>1500</v>
      </c>
      <c r="F48" s="64"/>
      <c r="G48" s="62">
        <f t="shared" si="1"/>
        <v>100</v>
      </c>
    </row>
    <row r="49" ht="30" customHeight="1" spans="1:7">
      <c r="A49" s="63" t="s">
        <v>80</v>
      </c>
      <c r="B49" s="60">
        <v>2755.99</v>
      </c>
      <c r="C49" s="60">
        <v>5000</v>
      </c>
      <c r="D49" s="60"/>
      <c r="E49" s="60">
        <v>2177.89</v>
      </c>
      <c r="F49" s="61">
        <v>79.02</v>
      </c>
      <c r="G49" s="62">
        <f t="shared" si="1"/>
        <v>43.5578</v>
      </c>
    </row>
    <row r="50" ht="30.75" customHeight="1" spans="1:7">
      <c r="A50" s="63" t="s">
        <v>81</v>
      </c>
      <c r="B50" s="64"/>
      <c r="C50" s="60">
        <v>2000</v>
      </c>
      <c r="D50" s="60"/>
      <c r="E50" s="61">
        <v>677.4</v>
      </c>
      <c r="F50" s="64"/>
      <c r="G50" s="62">
        <f t="shared" si="1"/>
        <v>33.87</v>
      </c>
    </row>
    <row r="51" s="67" customFormat="1" ht="32.25" customHeight="1" spans="1:7">
      <c r="A51" s="63" t="s">
        <v>82</v>
      </c>
      <c r="B51" s="60">
        <v>3404.65</v>
      </c>
      <c r="C51" s="60">
        <v>4000</v>
      </c>
      <c r="D51" s="60"/>
      <c r="E51" s="60">
        <v>5789.29</v>
      </c>
      <c r="F51" s="61">
        <v>170.04</v>
      </c>
      <c r="G51" s="62">
        <f t="shared" si="1"/>
        <v>144.73225</v>
      </c>
    </row>
    <row r="52" s="67" customFormat="1" ht="23.25" customHeight="1" spans="1:7">
      <c r="A52" s="63" t="s">
        <v>83</v>
      </c>
      <c r="B52" s="61">
        <v>138</v>
      </c>
      <c r="C52" s="60">
        <v>16500</v>
      </c>
      <c r="D52" s="60"/>
      <c r="E52" s="60">
        <v>1290</v>
      </c>
      <c r="F52" s="61">
        <v>934.78</v>
      </c>
      <c r="G52" s="62">
        <f t="shared" si="1"/>
        <v>7.81818181818182</v>
      </c>
    </row>
    <row r="53" ht="51" customHeight="1" spans="1:9">
      <c r="A53" s="63" t="s">
        <v>84</v>
      </c>
      <c r="B53" s="60">
        <v>12870.16</v>
      </c>
      <c r="C53" s="60">
        <v>31000</v>
      </c>
      <c r="D53" s="60"/>
      <c r="E53" s="60">
        <v>13837.08</v>
      </c>
      <c r="F53" s="61">
        <v>107.51</v>
      </c>
      <c r="G53" s="62">
        <f t="shared" si="1"/>
        <v>44.6357419354839</v>
      </c>
      <c r="I53" s="80"/>
    </row>
    <row r="54" ht="34.5" customHeight="1" spans="1:7">
      <c r="A54" s="63" t="s">
        <v>85</v>
      </c>
      <c r="B54" s="61">
        <v>179.74</v>
      </c>
      <c r="C54" s="60">
        <v>3600</v>
      </c>
      <c r="D54" s="60"/>
      <c r="E54" s="61">
        <v>890.83</v>
      </c>
      <c r="F54" s="61">
        <v>495.62</v>
      </c>
      <c r="G54" s="62">
        <f t="shared" si="1"/>
        <v>24.7452777777778</v>
      </c>
    </row>
    <row r="55" ht="25.5" spans="1:7">
      <c r="A55" s="63" t="s">
        <v>86</v>
      </c>
      <c r="B55" s="60">
        <v>2609.19</v>
      </c>
      <c r="C55" s="60">
        <v>4900</v>
      </c>
      <c r="D55" s="60"/>
      <c r="E55" s="61">
        <v>734.15</v>
      </c>
      <c r="F55" s="61">
        <v>28.14</v>
      </c>
      <c r="G55" s="62">
        <f t="shared" si="1"/>
        <v>14.9826530612245</v>
      </c>
    </row>
    <row r="56" spans="1:7">
      <c r="A56" s="63" t="s">
        <v>87</v>
      </c>
      <c r="B56" s="61">
        <v>787.52</v>
      </c>
      <c r="C56" s="60">
        <v>4500</v>
      </c>
      <c r="D56" s="60"/>
      <c r="E56" s="61">
        <v>222</v>
      </c>
      <c r="F56" s="61">
        <v>28.19</v>
      </c>
      <c r="G56" s="62">
        <f t="shared" si="1"/>
        <v>4.93333333333333</v>
      </c>
    </row>
    <row r="57" ht="28.5" customHeight="1" spans="1:7">
      <c r="A57" s="63" t="s">
        <v>88</v>
      </c>
      <c r="B57" s="64"/>
      <c r="C57" s="60">
        <v>2000</v>
      </c>
      <c r="D57" s="60"/>
      <c r="E57" s="64"/>
      <c r="F57" s="64"/>
      <c r="G57" s="62">
        <f t="shared" si="1"/>
        <v>0</v>
      </c>
    </row>
    <row r="58" ht="33" customHeight="1" spans="1:7">
      <c r="A58" s="63" t="s">
        <v>89</v>
      </c>
      <c r="B58" s="60">
        <v>2873.1</v>
      </c>
      <c r="C58" s="60">
        <v>7200</v>
      </c>
      <c r="D58" s="60"/>
      <c r="E58" s="60">
        <v>2937.55</v>
      </c>
      <c r="F58" s="61">
        <v>102.24</v>
      </c>
      <c r="G58" s="62">
        <f t="shared" si="1"/>
        <v>40.7993055555556</v>
      </c>
    </row>
    <row r="59" ht="36" customHeight="1" spans="1:7">
      <c r="A59" s="63" t="s">
        <v>90</v>
      </c>
      <c r="B59" s="61">
        <v>186.62</v>
      </c>
      <c r="C59" s="61">
        <v>650</v>
      </c>
      <c r="D59" s="61"/>
      <c r="E59" s="61">
        <v>245.9</v>
      </c>
      <c r="F59" s="61">
        <v>131.77</v>
      </c>
      <c r="G59" s="62">
        <f t="shared" si="1"/>
        <v>37.8307692307692</v>
      </c>
    </row>
    <row r="60" s="67" customFormat="1" ht="30.75" customHeight="1" spans="1:7">
      <c r="A60" s="63" t="s">
        <v>91</v>
      </c>
      <c r="B60" s="60">
        <v>5200.35</v>
      </c>
      <c r="C60" s="60">
        <v>8830</v>
      </c>
      <c r="D60" s="60"/>
      <c r="E60" s="60">
        <v>1120</v>
      </c>
      <c r="F60" s="61">
        <v>21.54</v>
      </c>
      <c r="G60" s="62">
        <f t="shared" si="1"/>
        <v>12.6840317100793</v>
      </c>
    </row>
    <row r="61" s="67" customFormat="1" ht="46.5" customHeight="1" spans="1:7">
      <c r="A61" s="63" t="s">
        <v>92</v>
      </c>
      <c r="B61" s="60">
        <v>2100</v>
      </c>
      <c r="C61" s="60">
        <v>4800</v>
      </c>
      <c r="D61" s="60"/>
      <c r="E61" s="60">
        <v>2382</v>
      </c>
      <c r="F61" s="61">
        <v>113.43</v>
      </c>
      <c r="G61" s="62">
        <f t="shared" si="1"/>
        <v>49.625</v>
      </c>
    </row>
    <row r="62" s="67" customFormat="1" ht="44.25" customHeight="1" spans="1:7">
      <c r="A62" s="63" t="s">
        <v>93</v>
      </c>
      <c r="B62" s="60">
        <v>4323.3</v>
      </c>
      <c r="C62" s="60">
        <v>5500</v>
      </c>
      <c r="D62" s="60"/>
      <c r="E62" s="60">
        <v>3341.08</v>
      </c>
      <c r="F62" s="61">
        <v>77.28</v>
      </c>
      <c r="G62" s="62">
        <f t="shared" si="1"/>
        <v>60.7469090909091</v>
      </c>
    </row>
    <row r="63" ht="24.95" customHeight="1" spans="1:7">
      <c r="A63" s="63" t="s">
        <v>94</v>
      </c>
      <c r="B63" s="61">
        <v>816.08</v>
      </c>
      <c r="C63" s="61">
        <v>500</v>
      </c>
      <c r="D63" s="61"/>
      <c r="E63" s="61">
        <v>76</v>
      </c>
      <c r="F63" s="61">
        <v>9.31</v>
      </c>
      <c r="G63" s="62">
        <f t="shared" si="1"/>
        <v>15.2</v>
      </c>
    </row>
    <row r="64" ht="24.95" customHeight="1" spans="1:7">
      <c r="A64" s="63" t="s">
        <v>95</v>
      </c>
      <c r="B64" s="60">
        <v>5028.59</v>
      </c>
      <c r="C64" s="60">
        <v>8000</v>
      </c>
      <c r="D64" s="60"/>
      <c r="E64" s="60">
        <v>2162.7</v>
      </c>
      <c r="F64" s="61">
        <v>43.01</v>
      </c>
      <c r="G64" s="62">
        <f t="shared" si="1"/>
        <v>27.03375</v>
      </c>
    </row>
    <row r="65" ht="24.95" customHeight="1" spans="1:7">
      <c r="A65" s="63" t="s">
        <v>96</v>
      </c>
      <c r="B65" s="64"/>
      <c r="C65" s="61">
        <v>100</v>
      </c>
      <c r="D65" s="61"/>
      <c r="E65" s="64"/>
      <c r="F65" s="64"/>
      <c r="G65" s="62">
        <f t="shared" si="1"/>
        <v>0</v>
      </c>
    </row>
    <row r="66" ht="24.95" customHeight="1" spans="1:7">
      <c r="A66" s="63" t="s">
        <v>97</v>
      </c>
      <c r="B66" s="64"/>
      <c r="C66" s="61">
        <v>100</v>
      </c>
      <c r="D66" s="61"/>
      <c r="E66" s="64"/>
      <c r="F66" s="64"/>
      <c r="G66" s="62">
        <f t="shared" si="1"/>
        <v>0</v>
      </c>
    </row>
    <row r="67" ht="24.95" customHeight="1" spans="1:7">
      <c r="A67" s="63" t="s">
        <v>98</v>
      </c>
      <c r="B67" s="61">
        <v>172.5</v>
      </c>
      <c r="C67" s="60">
        <v>6900</v>
      </c>
      <c r="D67" s="60"/>
      <c r="E67" s="61">
        <v>580</v>
      </c>
      <c r="F67" s="61">
        <v>336.23</v>
      </c>
      <c r="G67" s="62">
        <f t="shared" si="1"/>
        <v>8.40579710144928</v>
      </c>
    </row>
    <row r="68" ht="24.95" customHeight="1" spans="1:7">
      <c r="A68" s="63" t="s">
        <v>99</v>
      </c>
      <c r="B68" s="60">
        <v>2734.8</v>
      </c>
      <c r="C68" s="60">
        <v>8715</v>
      </c>
      <c r="D68" s="60"/>
      <c r="E68" s="60">
        <v>3929.07</v>
      </c>
      <c r="F68" s="61">
        <v>143.67</v>
      </c>
      <c r="G68" s="62">
        <f t="shared" si="1"/>
        <v>45.0839931153184</v>
      </c>
    </row>
    <row r="69" ht="24.95" customHeight="1" spans="1:7">
      <c r="A69" s="63" t="s">
        <v>100</v>
      </c>
      <c r="B69" s="61">
        <v>484.5</v>
      </c>
      <c r="C69" s="61">
        <v>770</v>
      </c>
      <c r="D69" s="61"/>
      <c r="E69" s="61">
        <v>571.7</v>
      </c>
      <c r="F69" s="61">
        <v>118</v>
      </c>
      <c r="G69" s="62">
        <f t="shared" si="1"/>
        <v>74.2467532467532</v>
      </c>
    </row>
    <row r="70" ht="24.95" customHeight="1" spans="1:7">
      <c r="A70" s="63" t="s">
        <v>101</v>
      </c>
      <c r="B70" s="61">
        <v>764.45</v>
      </c>
      <c r="C70" s="60">
        <v>1500</v>
      </c>
      <c r="D70" s="60"/>
      <c r="E70" s="61">
        <v>578.43</v>
      </c>
      <c r="F70" s="61">
        <v>75.67</v>
      </c>
      <c r="G70" s="62">
        <f t="shared" si="1"/>
        <v>38.562</v>
      </c>
    </row>
    <row r="71" ht="24.95" customHeight="1" spans="1:7">
      <c r="A71" s="63" t="s">
        <v>102</v>
      </c>
      <c r="B71" s="61">
        <v>761.76</v>
      </c>
      <c r="C71" s="60">
        <v>1600</v>
      </c>
      <c r="D71" s="60"/>
      <c r="E71" s="61">
        <v>634.85</v>
      </c>
      <c r="F71" s="61">
        <v>83.34</v>
      </c>
      <c r="G71" s="62">
        <f t="shared" si="1"/>
        <v>39.678125</v>
      </c>
    </row>
    <row r="72" ht="24.95" customHeight="1" spans="1:7">
      <c r="A72" s="63" t="s">
        <v>103</v>
      </c>
      <c r="B72" s="60">
        <v>2416.74</v>
      </c>
      <c r="C72" s="64"/>
      <c r="D72" s="64"/>
      <c r="E72" s="64"/>
      <c r="F72" s="64"/>
      <c r="G72" s="62">
        <f t="shared" si="1"/>
        <v>0</v>
      </c>
    </row>
    <row r="73" ht="24.95" customHeight="1" spans="1:7">
      <c r="A73" s="63" t="s">
        <v>104</v>
      </c>
      <c r="B73" s="61">
        <v>321.72</v>
      </c>
      <c r="C73" s="64"/>
      <c r="D73" s="64"/>
      <c r="E73" s="64"/>
      <c r="F73" s="64"/>
      <c r="G73" s="62">
        <f t="shared" si="1"/>
        <v>0</v>
      </c>
    </row>
    <row r="74" ht="24.95" customHeight="1" spans="1:7">
      <c r="A74" s="63" t="s">
        <v>105</v>
      </c>
      <c r="B74" s="64"/>
      <c r="C74" s="60">
        <v>6670</v>
      </c>
      <c r="D74" s="60"/>
      <c r="E74" s="61">
        <v>53.73</v>
      </c>
      <c r="F74" s="64"/>
      <c r="G74" s="62">
        <f t="shared" si="1"/>
        <v>0.805547226386807</v>
      </c>
    </row>
    <row r="75" ht="24.95" customHeight="1" spans="1:7">
      <c r="A75" s="63" t="s">
        <v>106</v>
      </c>
      <c r="B75" s="60">
        <v>6207.19</v>
      </c>
      <c r="C75" s="60">
        <v>19355</v>
      </c>
      <c r="D75" s="60"/>
      <c r="E75" s="60">
        <v>3927.24</v>
      </c>
      <c r="F75" s="61">
        <v>63.27</v>
      </c>
      <c r="G75" s="62">
        <f t="shared" si="1"/>
        <v>20.2905709119091</v>
      </c>
    </row>
    <row r="76" ht="24.95" customHeight="1" spans="1:7">
      <c r="A76" s="63" t="s">
        <v>107</v>
      </c>
      <c r="B76" s="64"/>
      <c r="C76" s="60">
        <v>1500</v>
      </c>
      <c r="D76" s="60"/>
      <c r="E76" s="64"/>
      <c r="F76" s="64"/>
      <c r="G76" s="62">
        <f t="shared" si="1"/>
        <v>0</v>
      </c>
    </row>
    <row r="77" ht="24.95" customHeight="1" spans="1:7">
      <c r="A77" s="63" t="s">
        <v>108</v>
      </c>
      <c r="B77" s="60">
        <v>1331.75</v>
      </c>
      <c r="C77" s="60">
        <v>1500</v>
      </c>
      <c r="D77" s="60"/>
      <c r="E77" s="64"/>
      <c r="F77" s="64"/>
      <c r="G77" s="62">
        <f t="shared" si="1"/>
        <v>0</v>
      </c>
    </row>
    <row r="78" ht="24.95" customHeight="1" spans="1:7">
      <c r="A78" s="63" t="s">
        <v>109</v>
      </c>
      <c r="B78" s="64"/>
      <c r="C78" s="60">
        <v>10000</v>
      </c>
      <c r="D78" s="60"/>
      <c r="E78" s="64"/>
      <c r="F78" s="64"/>
      <c r="G78" s="62">
        <f t="shared" si="1"/>
        <v>0</v>
      </c>
    </row>
    <row r="79" ht="24.95" customHeight="1" spans="1:7">
      <c r="A79" s="63" t="s">
        <v>110</v>
      </c>
      <c r="B79" s="61">
        <v>350</v>
      </c>
      <c r="C79" s="60">
        <v>1040</v>
      </c>
      <c r="D79" s="60"/>
      <c r="E79" s="61">
        <v>280</v>
      </c>
      <c r="F79" s="61">
        <v>80</v>
      </c>
      <c r="G79" s="62">
        <f t="shared" si="1"/>
        <v>26.9230769230769</v>
      </c>
    </row>
    <row r="80" ht="24.95" customHeight="1" spans="1:7">
      <c r="A80" s="63" t="s">
        <v>111</v>
      </c>
      <c r="B80" s="60">
        <v>4211.53</v>
      </c>
      <c r="C80" s="60">
        <v>9500</v>
      </c>
      <c r="D80" s="60"/>
      <c r="E80" s="60">
        <v>3949.04</v>
      </c>
      <c r="F80" s="61">
        <v>93.77</v>
      </c>
      <c r="G80" s="62">
        <f t="shared" si="1"/>
        <v>41.5688421052632</v>
      </c>
    </row>
    <row r="81" ht="24.95" customHeight="1" spans="1:7">
      <c r="A81" s="63" t="s">
        <v>112</v>
      </c>
      <c r="B81" s="60">
        <v>3964.11</v>
      </c>
      <c r="C81" s="60">
        <v>21720</v>
      </c>
      <c r="D81" s="60"/>
      <c r="E81" s="60">
        <v>14277.59</v>
      </c>
      <c r="F81" s="61">
        <v>360.17</v>
      </c>
      <c r="G81" s="62">
        <f t="shared" si="1"/>
        <v>65.7347605893186</v>
      </c>
    </row>
    <row r="82" ht="33.75" customHeight="1" spans="1:7">
      <c r="A82" s="63" t="s">
        <v>113</v>
      </c>
      <c r="B82" s="64"/>
      <c r="C82" s="61">
        <v>250</v>
      </c>
      <c r="D82" s="61"/>
      <c r="E82" s="64"/>
      <c r="F82" s="64"/>
      <c r="G82" s="62">
        <f t="shared" si="1"/>
        <v>0</v>
      </c>
    </row>
    <row r="83" ht="24.95" customHeight="1" spans="1:7">
      <c r="A83" s="63" t="s">
        <v>114</v>
      </c>
      <c r="B83" s="61">
        <v>720.15</v>
      </c>
      <c r="C83" s="60">
        <v>1730</v>
      </c>
      <c r="D83" s="60"/>
      <c r="E83" s="61">
        <v>720.15</v>
      </c>
      <c r="F83" s="61">
        <v>100</v>
      </c>
      <c r="G83" s="62">
        <f t="shared" si="1"/>
        <v>41.6271676300578</v>
      </c>
    </row>
    <row r="84" ht="24.95" customHeight="1" spans="1:7">
      <c r="A84" s="63" t="s">
        <v>115</v>
      </c>
      <c r="B84" s="60">
        <v>7141.83</v>
      </c>
      <c r="C84" s="60">
        <v>16925</v>
      </c>
      <c r="D84" s="60"/>
      <c r="E84" s="60">
        <v>11410.79</v>
      </c>
      <c r="F84" s="61">
        <v>159.77</v>
      </c>
      <c r="G84" s="62">
        <f t="shared" si="1"/>
        <v>67.4197341211226</v>
      </c>
    </row>
    <row r="85" ht="24.95" customHeight="1" spans="1:7">
      <c r="A85" s="63" t="s">
        <v>116</v>
      </c>
      <c r="B85" s="60">
        <v>2516.26</v>
      </c>
      <c r="C85" s="60">
        <v>2040</v>
      </c>
      <c r="D85" s="60"/>
      <c r="E85" s="61">
        <v>880.48</v>
      </c>
      <c r="F85" s="61">
        <v>34.99</v>
      </c>
      <c r="G85" s="62">
        <f t="shared" si="1"/>
        <v>43.1607843137255</v>
      </c>
    </row>
    <row r="86" ht="24.95" customHeight="1" spans="1:7">
      <c r="A86" s="63" t="s">
        <v>117</v>
      </c>
      <c r="B86" s="61">
        <v>160</v>
      </c>
      <c r="C86" s="60">
        <v>3520</v>
      </c>
      <c r="D86" s="60"/>
      <c r="E86" s="61">
        <v>495.3</v>
      </c>
      <c r="F86" s="61">
        <v>309.56</v>
      </c>
      <c r="G86" s="62">
        <f t="shared" si="1"/>
        <v>14.0710227272727</v>
      </c>
    </row>
    <row r="87" ht="24.95" customHeight="1" spans="1:7">
      <c r="A87" s="63" t="s">
        <v>118</v>
      </c>
      <c r="B87" s="60">
        <v>5957.12</v>
      </c>
      <c r="C87" s="60">
        <v>12000</v>
      </c>
      <c r="D87" s="60"/>
      <c r="E87" s="60">
        <v>5957.1</v>
      </c>
      <c r="F87" s="61">
        <v>100</v>
      </c>
      <c r="G87" s="62">
        <f t="shared" si="1"/>
        <v>49.6425</v>
      </c>
    </row>
    <row r="88" ht="24.95" customHeight="1" spans="1:7">
      <c r="A88" s="63" t="s">
        <v>119</v>
      </c>
      <c r="B88" s="64"/>
      <c r="C88" s="60">
        <v>1400</v>
      </c>
      <c r="D88" s="60"/>
      <c r="E88" s="64"/>
      <c r="F88" s="64"/>
      <c r="G88" s="62">
        <f t="shared" si="1"/>
        <v>0</v>
      </c>
    </row>
    <row r="89" ht="24.95" customHeight="1" spans="1:7">
      <c r="A89" s="63" t="s">
        <v>120</v>
      </c>
      <c r="B89" s="60">
        <v>7773.13</v>
      </c>
      <c r="C89" s="60">
        <v>37600</v>
      </c>
      <c r="D89" s="60"/>
      <c r="E89" s="60">
        <v>9420.13</v>
      </c>
      <c r="F89" s="61">
        <v>121.19</v>
      </c>
      <c r="G89" s="62">
        <f t="shared" si="1"/>
        <v>25.0535372340426</v>
      </c>
    </row>
    <row r="90" ht="24.95" customHeight="1" spans="1:7">
      <c r="A90" s="63" t="s">
        <v>121</v>
      </c>
      <c r="B90" s="60">
        <v>2483.77</v>
      </c>
      <c r="C90" s="60">
        <v>11155</v>
      </c>
      <c r="D90" s="60"/>
      <c r="E90" s="60">
        <v>2401.84</v>
      </c>
      <c r="F90" s="61">
        <v>96.7</v>
      </c>
      <c r="G90" s="62">
        <f t="shared" si="1"/>
        <v>21.5315105333931</v>
      </c>
    </row>
    <row r="91" ht="24.95" customHeight="1" spans="1:7">
      <c r="A91" s="63" t="s">
        <v>122</v>
      </c>
      <c r="B91" s="61">
        <v>520</v>
      </c>
      <c r="C91" s="61">
        <v>600</v>
      </c>
      <c r="D91" s="61"/>
      <c r="E91" s="61">
        <v>465</v>
      </c>
      <c r="F91" s="61">
        <v>89.42</v>
      </c>
      <c r="G91" s="62">
        <f t="shared" si="1"/>
        <v>77.5</v>
      </c>
    </row>
    <row r="92" ht="24.95" customHeight="1" spans="1:7">
      <c r="A92" s="63" t="s">
        <v>123</v>
      </c>
      <c r="B92" s="61">
        <v>952</v>
      </c>
      <c r="C92" s="60">
        <v>2016</v>
      </c>
      <c r="D92" s="60"/>
      <c r="E92" s="60">
        <v>1114.61</v>
      </c>
      <c r="F92" s="61">
        <v>117.08</v>
      </c>
      <c r="G92" s="62">
        <f t="shared" si="1"/>
        <v>55.2881944444444</v>
      </c>
    </row>
    <row r="93" ht="24.95" customHeight="1" spans="1:7">
      <c r="A93" s="59" t="s">
        <v>125</v>
      </c>
      <c r="B93" s="61">
        <v>653</v>
      </c>
      <c r="C93" s="60">
        <v>1150</v>
      </c>
      <c r="D93" s="60"/>
      <c r="E93" s="61">
        <v>187.73</v>
      </c>
      <c r="F93" s="61">
        <v>28.75</v>
      </c>
      <c r="G93" s="62">
        <f t="shared" si="1"/>
        <v>16.324347826087</v>
      </c>
    </row>
    <row r="94" ht="24.95" customHeight="1" spans="1:7">
      <c r="A94" s="63" t="s">
        <v>126</v>
      </c>
      <c r="B94" s="61">
        <v>653</v>
      </c>
      <c r="C94" s="60">
        <v>1150</v>
      </c>
      <c r="D94" s="31"/>
      <c r="E94" s="61">
        <v>187.73</v>
      </c>
      <c r="F94" s="61">
        <v>28.75</v>
      </c>
      <c r="G94" s="62">
        <f t="shared" si="1"/>
        <v>16.324347826087</v>
      </c>
    </row>
    <row r="95" ht="24.95" customHeight="1" spans="1:7">
      <c r="A95" s="59" t="s">
        <v>127</v>
      </c>
      <c r="B95" s="60">
        <v>4928.15</v>
      </c>
      <c r="C95" s="60">
        <v>6450</v>
      </c>
      <c r="D95" s="60"/>
      <c r="E95" s="60">
        <v>2416.66</v>
      </c>
      <c r="F95" s="61">
        <v>49.04</v>
      </c>
      <c r="G95" s="62">
        <f t="shared" ref="G95:G158" si="2">IFERROR(E95/C95,)*100</f>
        <v>37.4675968992248</v>
      </c>
    </row>
    <row r="96" ht="24.95" customHeight="1" spans="1:7">
      <c r="A96" s="63" t="s">
        <v>128</v>
      </c>
      <c r="B96" s="61">
        <v>349</v>
      </c>
      <c r="C96" s="60">
        <v>2500</v>
      </c>
      <c r="D96" s="60"/>
      <c r="E96" s="60">
        <v>2167.5</v>
      </c>
      <c r="F96" s="61">
        <v>621.06</v>
      </c>
      <c r="G96" s="62">
        <f t="shared" si="2"/>
        <v>86.7</v>
      </c>
    </row>
    <row r="97" ht="24.95" customHeight="1" spans="1:7">
      <c r="A97" s="63" t="s">
        <v>129</v>
      </c>
      <c r="B97" s="64"/>
      <c r="C97" s="61">
        <v>500</v>
      </c>
      <c r="D97" s="61"/>
      <c r="E97" s="61">
        <v>249.16</v>
      </c>
      <c r="F97" s="64"/>
      <c r="G97" s="62">
        <f t="shared" si="2"/>
        <v>49.832</v>
      </c>
    </row>
    <row r="98" ht="24.95" customHeight="1" spans="1:7">
      <c r="A98" s="63" t="s">
        <v>130</v>
      </c>
      <c r="B98" s="64"/>
      <c r="C98" s="61">
        <v>200</v>
      </c>
      <c r="D98" s="61"/>
      <c r="E98" s="64"/>
      <c r="F98" s="64"/>
      <c r="G98" s="62">
        <f t="shared" si="2"/>
        <v>0</v>
      </c>
    </row>
    <row r="99" ht="24.95" customHeight="1" spans="1:7">
      <c r="A99" s="63" t="s">
        <v>131</v>
      </c>
      <c r="B99" s="60">
        <v>2120.86</v>
      </c>
      <c r="C99" s="60">
        <v>3250</v>
      </c>
      <c r="D99" s="60"/>
      <c r="E99" s="64"/>
      <c r="F99" s="64"/>
      <c r="G99" s="62">
        <f t="shared" si="2"/>
        <v>0</v>
      </c>
    </row>
    <row r="100" ht="30.75" customHeight="1" spans="1:7">
      <c r="A100" s="63" t="s">
        <v>132</v>
      </c>
      <c r="B100" s="60">
        <v>2458.29</v>
      </c>
      <c r="C100" s="64"/>
      <c r="D100" s="64"/>
      <c r="E100" s="64"/>
      <c r="F100" s="64"/>
      <c r="G100" s="62">
        <f t="shared" si="2"/>
        <v>0</v>
      </c>
    </row>
    <row r="101" ht="31.5" customHeight="1" spans="1:7">
      <c r="A101" s="78" t="s">
        <v>137</v>
      </c>
      <c r="B101" s="75">
        <v>10750.85</v>
      </c>
      <c r="C101" s="75">
        <v>95000</v>
      </c>
      <c r="D101" s="75"/>
      <c r="E101" s="75">
        <v>37958.06</v>
      </c>
      <c r="F101" s="76">
        <v>353.07</v>
      </c>
      <c r="G101" s="77">
        <f t="shared" si="2"/>
        <v>39.9558526315789</v>
      </c>
    </row>
    <row r="102" ht="24.95" customHeight="1" spans="1:7">
      <c r="A102" s="59" t="s">
        <v>66</v>
      </c>
      <c r="B102" s="60">
        <v>10372.47</v>
      </c>
      <c r="C102" s="60">
        <v>77250</v>
      </c>
      <c r="D102" s="60"/>
      <c r="E102" s="60">
        <v>14182.92</v>
      </c>
      <c r="F102" s="61">
        <v>136.74</v>
      </c>
      <c r="G102" s="62">
        <f t="shared" si="2"/>
        <v>18.3597669902913</v>
      </c>
    </row>
    <row r="103" ht="24.95" customHeight="1" spans="1:7">
      <c r="A103" s="63" t="s">
        <v>67</v>
      </c>
      <c r="B103" s="64"/>
      <c r="C103" s="60">
        <v>1000</v>
      </c>
      <c r="D103" s="60"/>
      <c r="E103" s="61">
        <v>300</v>
      </c>
      <c r="F103" s="64"/>
      <c r="G103" s="62">
        <f t="shared" si="2"/>
        <v>30</v>
      </c>
    </row>
    <row r="104" ht="24.95" customHeight="1" spans="1:7">
      <c r="A104" s="63" t="s">
        <v>68</v>
      </c>
      <c r="B104" s="64"/>
      <c r="C104" s="64"/>
      <c r="D104" s="64"/>
      <c r="E104" s="61">
        <v>900</v>
      </c>
      <c r="F104" s="64"/>
      <c r="G104" s="62">
        <f t="shared" si="2"/>
        <v>0</v>
      </c>
    </row>
    <row r="105" ht="24.95" customHeight="1" spans="1:7">
      <c r="A105" s="63" t="s">
        <v>69</v>
      </c>
      <c r="B105" s="64"/>
      <c r="C105" s="60">
        <v>1000</v>
      </c>
      <c r="D105" s="60"/>
      <c r="E105" s="61">
        <v>463.86</v>
      </c>
      <c r="F105" s="64"/>
      <c r="G105" s="62">
        <f t="shared" si="2"/>
        <v>46.386</v>
      </c>
    </row>
    <row r="106" ht="24.95" customHeight="1" spans="1:7">
      <c r="A106" s="63" t="s">
        <v>71</v>
      </c>
      <c r="B106" s="64"/>
      <c r="C106" s="61">
        <v>500</v>
      </c>
      <c r="D106" s="61"/>
      <c r="E106" s="61">
        <v>196.95</v>
      </c>
      <c r="F106" s="64"/>
      <c r="G106" s="62">
        <f t="shared" si="2"/>
        <v>39.39</v>
      </c>
    </row>
    <row r="107" ht="24.95" customHeight="1" spans="1:7">
      <c r="A107" s="63" t="s">
        <v>72</v>
      </c>
      <c r="B107" s="64"/>
      <c r="C107" s="64"/>
      <c r="D107" s="64"/>
      <c r="E107" s="61">
        <v>124.92</v>
      </c>
      <c r="F107" s="64"/>
      <c r="G107" s="62">
        <f t="shared" si="2"/>
        <v>0</v>
      </c>
    </row>
    <row r="108" ht="24.95" customHeight="1" spans="1:7">
      <c r="A108" s="63" t="s">
        <v>73</v>
      </c>
      <c r="B108" s="64"/>
      <c r="C108" s="64"/>
      <c r="D108" s="64"/>
      <c r="E108" s="61">
        <v>14.6</v>
      </c>
      <c r="F108" s="64"/>
      <c r="G108" s="62">
        <f t="shared" si="2"/>
        <v>0</v>
      </c>
    </row>
    <row r="109" ht="24.95" customHeight="1" spans="1:7">
      <c r="A109" s="63" t="s">
        <v>76</v>
      </c>
      <c r="B109" s="64"/>
      <c r="C109" s="64"/>
      <c r="D109" s="64"/>
      <c r="E109" s="61">
        <v>904.46</v>
      </c>
      <c r="F109" s="64"/>
      <c r="G109" s="62">
        <f t="shared" si="2"/>
        <v>0</v>
      </c>
    </row>
    <row r="110" ht="24.95" customHeight="1" spans="1:7">
      <c r="A110" s="63" t="s">
        <v>77</v>
      </c>
      <c r="B110" s="64"/>
      <c r="C110" s="60">
        <v>4000</v>
      </c>
      <c r="D110" s="60"/>
      <c r="E110" s="64"/>
      <c r="F110" s="64"/>
      <c r="G110" s="62">
        <f t="shared" si="2"/>
        <v>0</v>
      </c>
    </row>
    <row r="111" ht="24.95" customHeight="1" spans="1:7">
      <c r="A111" s="63" t="s">
        <v>79</v>
      </c>
      <c r="B111" s="64"/>
      <c r="C111" s="64"/>
      <c r="D111" s="64"/>
      <c r="E111" s="61">
        <v>479.99</v>
      </c>
      <c r="F111" s="64"/>
      <c r="G111" s="62">
        <f t="shared" si="2"/>
        <v>0</v>
      </c>
    </row>
    <row r="112" ht="24.95" customHeight="1" spans="1:7">
      <c r="A112" s="63" t="s">
        <v>80</v>
      </c>
      <c r="B112" s="64"/>
      <c r="C112" s="64"/>
      <c r="D112" s="64"/>
      <c r="E112" s="61">
        <v>33.05</v>
      </c>
      <c r="F112" s="64"/>
      <c r="G112" s="62">
        <f t="shared" si="2"/>
        <v>0</v>
      </c>
    </row>
    <row r="113" ht="24.95" customHeight="1" spans="1:7">
      <c r="A113" s="63" t="s">
        <v>82</v>
      </c>
      <c r="B113" s="60">
        <v>1791.26</v>
      </c>
      <c r="C113" s="60">
        <v>6250</v>
      </c>
      <c r="D113" s="60"/>
      <c r="E113" s="61">
        <v>990.5</v>
      </c>
      <c r="F113" s="61">
        <v>55.3</v>
      </c>
      <c r="G113" s="62">
        <f t="shared" si="2"/>
        <v>15.848</v>
      </c>
    </row>
    <row r="114" ht="24.95" customHeight="1" spans="1:7">
      <c r="A114" s="63" t="s">
        <v>83</v>
      </c>
      <c r="B114" s="60">
        <v>3956.75</v>
      </c>
      <c r="C114" s="60">
        <v>20000</v>
      </c>
      <c r="D114" s="60"/>
      <c r="E114" s="61">
        <v>430.5</v>
      </c>
      <c r="F114" s="61">
        <v>10.88</v>
      </c>
      <c r="G114" s="62">
        <f t="shared" si="2"/>
        <v>2.1525</v>
      </c>
    </row>
    <row r="115" ht="24.95" customHeight="1" spans="1:7">
      <c r="A115" s="63" t="s">
        <v>85</v>
      </c>
      <c r="B115" s="64"/>
      <c r="C115" s="64"/>
      <c r="D115" s="64"/>
      <c r="E115" s="61">
        <v>114.43</v>
      </c>
      <c r="F115" s="64"/>
      <c r="G115" s="62">
        <f t="shared" si="2"/>
        <v>0</v>
      </c>
    </row>
    <row r="116" ht="24.95" customHeight="1" spans="1:7">
      <c r="A116" s="63" t="s">
        <v>86</v>
      </c>
      <c r="B116" s="64"/>
      <c r="C116" s="60">
        <v>2200</v>
      </c>
      <c r="D116" s="60"/>
      <c r="E116" s="61">
        <v>63.39</v>
      </c>
      <c r="F116" s="64"/>
      <c r="G116" s="62">
        <f t="shared" si="2"/>
        <v>2.88136363636364</v>
      </c>
    </row>
    <row r="117" ht="28.5" customHeight="1" spans="1:7">
      <c r="A117" s="63" t="s">
        <v>91</v>
      </c>
      <c r="B117" s="64"/>
      <c r="C117" s="64"/>
      <c r="D117" s="64"/>
      <c r="E117" s="60">
        <v>1562.5</v>
      </c>
      <c r="F117" s="64"/>
      <c r="G117" s="62">
        <f t="shared" si="2"/>
        <v>0</v>
      </c>
    </row>
    <row r="118" ht="24.95" customHeight="1" spans="1:7">
      <c r="A118" s="63" t="s">
        <v>98</v>
      </c>
      <c r="B118" s="64"/>
      <c r="C118" s="60">
        <v>5000</v>
      </c>
      <c r="D118" s="60"/>
      <c r="E118" s="64"/>
      <c r="F118" s="64"/>
      <c r="G118" s="62">
        <f t="shared" si="2"/>
        <v>0</v>
      </c>
    </row>
    <row r="119" ht="24.95" customHeight="1" spans="1:7">
      <c r="A119" s="63" t="s">
        <v>106</v>
      </c>
      <c r="B119" s="61">
        <v>218.06</v>
      </c>
      <c r="C119" s="60">
        <v>10000</v>
      </c>
      <c r="D119" s="60"/>
      <c r="E119" s="61">
        <v>261.81</v>
      </c>
      <c r="F119" s="61">
        <v>120.06</v>
      </c>
      <c r="G119" s="62">
        <f t="shared" si="2"/>
        <v>2.6181</v>
      </c>
    </row>
    <row r="120" ht="24.95" customHeight="1" spans="1:7">
      <c r="A120" s="63" t="s">
        <v>107</v>
      </c>
      <c r="B120" s="64"/>
      <c r="C120" s="64"/>
      <c r="D120" s="64"/>
      <c r="E120" s="61">
        <v>597.23</v>
      </c>
      <c r="F120" s="64"/>
      <c r="G120" s="62">
        <f t="shared" si="2"/>
        <v>0</v>
      </c>
    </row>
    <row r="121" ht="24.95" customHeight="1" spans="1:7">
      <c r="A121" s="63" t="s">
        <v>108</v>
      </c>
      <c r="B121" s="60">
        <v>2500</v>
      </c>
      <c r="C121" s="64"/>
      <c r="D121" s="64"/>
      <c r="E121" s="64"/>
      <c r="F121" s="64"/>
      <c r="G121" s="62">
        <f t="shared" si="2"/>
        <v>0</v>
      </c>
    </row>
    <row r="122" ht="24.95" customHeight="1" spans="1:7">
      <c r="A122" s="63" t="s">
        <v>109</v>
      </c>
      <c r="B122" s="64"/>
      <c r="C122" s="60">
        <v>6000</v>
      </c>
      <c r="D122" s="60"/>
      <c r="E122" s="64"/>
      <c r="F122" s="64"/>
      <c r="G122" s="62">
        <f t="shared" si="2"/>
        <v>0</v>
      </c>
    </row>
    <row r="123" ht="24.95" customHeight="1" spans="1:7">
      <c r="A123" s="63" t="s">
        <v>112</v>
      </c>
      <c r="B123" s="61">
        <v>170</v>
      </c>
      <c r="C123" s="60">
        <v>7500</v>
      </c>
      <c r="D123" s="60"/>
      <c r="E123" s="64"/>
      <c r="F123" s="64"/>
      <c r="G123" s="62">
        <f t="shared" si="2"/>
        <v>0</v>
      </c>
    </row>
    <row r="124" ht="24.95" customHeight="1" spans="1:7">
      <c r="A124" s="63" t="s">
        <v>115</v>
      </c>
      <c r="B124" s="61">
        <v>310</v>
      </c>
      <c r="C124" s="60">
        <v>3800</v>
      </c>
      <c r="D124" s="60"/>
      <c r="E124" s="60">
        <v>3967.33</v>
      </c>
      <c r="F124" s="60">
        <v>1279.78</v>
      </c>
      <c r="G124" s="62">
        <f t="shared" si="2"/>
        <v>104.403421052632</v>
      </c>
    </row>
    <row r="125" ht="24.95" customHeight="1" spans="1:7">
      <c r="A125" s="63" t="s">
        <v>116</v>
      </c>
      <c r="B125" s="61">
        <v>278.7</v>
      </c>
      <c r="C125" s="64"/>
      <c r="D125" s="64"/>
      <c r="E125" s="64"/>
      <c r="F125" s="64"/>
      <c r="G125" s="62">
        <f t="shared" si="2"/>
        <v>0</v>
      </c>
    </row>
    <row r="126" ht="24.95" customHeight="1" spans="1:7">
      <c r="A126" s="63" t="s">
        <v>117</v>
      </c>
      <c r="B126" s="61">
        <v>582.3</v>
      </c>
      <c r="C126" s="64"/>
      <c r="D126" s="64"/>
      <c r="E126" s="64"/>
      <c r="F126" s="64"/>
      <c r="G126" s="62">
        <f t="shared" si="2"/>
        <v>0</v>
      </c>
    </row>
    <row r="127" ht="24.95" customHeight="1" spans="1:7">
      <c r="A127" s="63" t="s">
        <v>121</v>
      </c>
      <c r="B127" s="61">
        <v>565.4</v>
      </c>
      <c r="C127" s="60">
        <v>10000</v>
      </c>
      <c r="D127" s="60"/>
      <c r="E127" s="61">
        <v>555.83</v>
      </c>
      <c r="F127" s="61">
        <v>98.31</v>
      </c>
      <c r="G127" s="62">
        <f t="shared" si="2"/>
        <v>5.5583</v>
      </c>
    </row>
    <row r="128" ht="24.95" customHeight="1" spans="1:7">
      <c r="A128" s="63" t="s">
        <v>124</v>
      </c>
      <c r="B128" s="64"/>
      <c r="C128" s="64"/>
      <c r="D128" s="64"/>
      <c r="E128" s="60">
        <v>2221.57</v>
      </c>
      <c r="F128" s="64"/>
      <c r="G128" s="62">
        <f t="shared" si="2"/>
        <v>0</v>
      </c>
    </row>
    <row r="129" ht="24.95" customHeight="1" spans="1:7">
      <c r="A129" s="59" t="s">
        <v>125</v>
      </c>
      <c r="B129" s="61">
        <v>378.38</v>
      </c>
      <c r="C129" s="61">
        <v>0</v>
      </c>
      <c r="D129" s="61">
        <v>0</v>
      </c>
      <c r="E129" s="61">
        <v>775.14</v>
      </c>
      <c r="F129" s="61">
        <v>204.86</v>
      </c>
      <c r="G129" s="62">
        <f t="shared" si="2"/>
        <v>0</v>
      </c>
    </row>
    <row r="130" ht="35.25" customHeight="1" spans="1:7">
      <c r="A130" s="63" t="s">
        <v>126</v>
      </c>
      <c r="B130" s="61">
        <v>378.38</v>
      </c>
      <c r="C130" s="64"/>
      <c r="D130" s="64"/>
      <c r="E130" s="61">
        <v>775.14</v>
      </c>
      <c r="F130" s="61">
        <v>204.86</v>
      </c>
      <c r="G130" s="62">
        <f t="shared" si="2"/>
        <v>0</v>
      </c>
    </row>
    <row r="131" ht="45" customHeight="1" spans="1:7">
      <c r="A131" s="59" t="s">
        <v>127</v>
      </c>
      <c r="B131" s="61">
        <v>0</v>
      </c>
      <c r="C131" s="60">
        <v>17750</v>
      </c>
      <c r="D131" s="60"/>
      <c r="E131" s="60">
        <v>23000</v>
      </c>
      <c r="F131" s="61">
        <v>0</v>
      </c>
      <c r="G131" s="62">
        <f t="shared" si="2"/>
        <v>129.577464788732</v>
      </c>
    </row>
    <row r="132" ht="33.75" customHeight="1" spans="1:7">
      <c r="A132" s="63" t="s">
        <v>128</v>
      </c>
      <c r="B132" s="64"/>
      <c r="C132" s="60">
        <v>5000</v>
      </c>
      <c r="D132" s="60"/>
      <c r="E132" s="64"/>
      <c r="F132" s="64"/>
      <c r="G132" s="62">
        <f t="shared" si="2"/>
        <v>0</v>
      </c>
    </row>
    <row r="133" ht="26.25" customHeight="1" spans="1:7">
      <c r="A133" s="63" t="s">
        <v>129</v>
      </c>
      <c r="B133" s="64"/>
      <c r="C133" s="60">
        <v>2500</v>
      </c>
      <c r="D133" s="60"/>
      <c r="E133" s="64"/>
      <c r="F133" s="64"/>
      <c r="G133" s="62">
        <f t="shared" si="2"/>
        <v>0</v>
      </c>
    </row>
    <row r="134" ht="33.75" customHeight="1" spans="1:7">
      <c r="A134" s="63" t="s">
        <v>131</v>
      </c>
      <c r="B134" s="64"/>
      <c r="C134" s="60">
        <v>5250</v>
      </c>
      <c r="D134" s="60"/>
      <c r="E134" s="64"/>
      <c r="F134" s="64"/>
      <c r="G134" s="62">
        <f t="shared" si="2"/>
        <v>0</v>
      </c>
    </row>
    <row r="135" ht="45.75" customHeight="1" spans="1:7">
      <c r="A135" s="63" t="s">
        <v>132</v>
      </c>
      <c r="B135" s="64"/>
      <c r="C135" s="60">
        <v>5000</v>
      </c>
      <c r="D135" s="60"/>
      <c r="E135" s="60">
        <v>23000</v>
      </c>
      <c r="F135" s="64"/>
      <c r="G135" s="62">
        <f t="shared" si="2"/>
        <v>460</v>
      </c>
    </row>
    <row r="136" ht="42" customHeight="1" spans="1:7">
      <c r="A136" s="78" t="s">
        <v>140</v>
      </c>
      <c r="B136" s="75">
        <v>12469</v>
      </c>
      <c r="C136" s="74"/>
      <c r="D136" s="74"/>
      <c r="E136" s="74"/>
      <c r="F136" s="74"/>
      <c r="G136" s="77">
        <f t="shared" si="2"/>
        <v>0</v>
      </c>
    </row>
    <row r="137" ht="30" customHeight="1" spans="1:7">
      <c r="A137" s="59" t="s">
        <v>66</v>
      </c>
      <c r="B137" s="61">
        <v>0</v>
      </c>
      <c r="C137" s="61">
        <v>0</v>
      </c>
      <c r="D137" s="61">
        <v>0</v>
      </c>
      <c r="E137" s="61">
        <v>0</v>
      </c>
      <c r="F137" s="61">
        <v>0</v>
      </c>
      <c r="G137" s="62">
        <f t="shared" si="2"/>
        <v>0</v>
      </c>
    </row>
    <row r="138" ht="37.5" customHeight="1" spans="1:7">
      <c r="A138" s="63" t="s">
        <v>70</v>
      </c>
      <c r="B138" s="64"/>
      <c r="C138" s="64"/>
      <c r="D138" s="64"/>
      <c r="E138" s="64"/>
      <c r="F138" s="64"/>
      <c r="G138" s="62">
        <f t="shared" si="2"/>
        <v>0</v>
      </c>
    </row>
    <row r="139" ht="36.75" customHeight="1" spans="1:7">
      <c r="A139" s="63" t="s">
        <v>72</v>
      </c>
      <c r="B139" s="64"/>
      <c r="C139" s="64"/>
      <c r="D139" s="64"/>
      <c r="E139" s="64"/>
      <c r="F139" s="64"/>
      <c r="G139" s="62">
        <f t="shared" si="2"/>
        <v>0</v>
      </c>
    </row>
    <row r="140" ht="38.25" customHeight="1" spans="1:7">
      <c r="A140" s="63" t="s">
        <v>83</v>
      </c>
      <c r="B140" s="64"/>
      <c r="C140" s="64"/>
      <c r="D140" s="64"/>
      <c r="E140" s="64"/>
      <c r="F140" s="64"/>
      <c r="G140" s="62">
        <f t="shared" si="2"/>
        <v>0</v>
      </c>
    </row>
    <row r="141" ht="45" hidden="1" customHeight="1" spans="1:7">
      <c r="A141" s="59" t="s">
        <v>127</v>
      </c>
      <c r="B141" s="61">
        <v>0</v>
      </c>
      <c r="C141" s="61">
        <v>0</v>
      </c>
      <c r="D141" s="61">
        <v>0</v>
      </c>
      <c r="E141" s="61">
        <v>0</v>
      </c>
      <c r="F141" s="61">
        <v>0</v>
      </c>
      <c r="G141" s="62">
        <f t="shared" si="2"/>
        <v>0</v>
      </c>
    </row>
    <row r="142" ht="36" customHeight="1" spans="1:7">
      <c r="A142" s="63" t="s">
        <v>132</v>
      </c>
      <c r="B142" s="64"/>
      <c r="C142" s="64"/>
      <c r="D142" s="64"/>
      <c r="E142" s="64"/>
      <c r="F142" s="64"/>
      <c r="G142" s="62">
        <f t="shared" si="2"/>
        <v>0</v>
      </c>
    </row>
    <row r="143" ht="25.5" spans="1:7">
      <c r="A143" s="59" t="s">
        <v>133</v>
      </c>
      <c r="B143" s="60">
        <v>12469</v>
      </c>
      <c r="C143" s="61">
        <v>0</v>
      </c>
      <c r="D143" s="61">
        <v>0</v>
      </c>
      <c r="E143" s="61">
        <v>0</v>
      </c>
      <c r="F143" s="61">
        <v>0</v>
      </c>
      <c r="G143" s="62">
        <f t="shared" si="2"/>
        <v>0</v>
      </c>
    </row>
    <row r="144" spans="1:7">
      <c r="A144" s="63" t="s">
        <v>134</v>
      </c>
      <c r="B144" s="60">
        <v>12469</v>
      </c>
      <c r="C144" s="64"/>
      <c r="D144" s="64"/>
      <c r="E144" s="64"/>
      <c r="F144" s="64"/>
      <c r="G144" s="62">
        <f t="shared" si="2"/>
        <v>0</v>
      </c>
    </row>
    <row r="145" ht="41.25" customHeight="1" spans="1:7">
      <c r="A145" s="78" t="s">
        <v>138</v>
      </c>
      <c r="B145" s="75">
        <v>4212.5</v>
      </c>
      <c r="C145" s="75">
        <v>20925</v>
      </c>
      <c r="D145" s="75"/>
      <c r="E145" s="75">
        <v>3618.75</v>
      </c>
      <c r="F145" s="76">
        <v>85.91</v>
      </c>
      <c r="G145" s="77">
        <f t="shared" si="2"/>
        <v>17.2939068100358</v>
      </c>
    </row>
    <row r="146" ht="28.5" customHeight="1" spans="1:7">
      <c r="A146" s="59" t="s">
        <v>66</v>
      </c>
      <c r="B146" s="60">
        <v>2212.5</v>
      </c>
      <c r="C146" s="60">
        <v>20925</v>
      </c>
      <c r="D146" s="60"/>
      <c r="E146" s="60">
        <v>3618.75</v>
      </c>
      <c r="F146" s="61">
        <v>163.56</v>
      </c>
      <c r="G146" s="62">
        <f t="shared" si="2"/>
        <v>17.2939068100358</v>
      </c>
    </row>
    <row r="147" ht="39.75" customHeight="1" spans="1:7">
      <c r="A147" s="63" t="s">
        <v>83</v>
      </c>
      <c r="B147" s="61">
        <v>774.38</v>
      </c>
      <c r="C147" s="60">
        <v>5500</v>
      </c>
      <c r="D147" s="60"/>
      <c r="E147" s="60">
        <v>1206.25</v>
      </c>
      <c r="F147" s="61">
        <v>155.77</v>
      </c>
      <c r="G147" s="62">
        <f t="shared" si="2"/>
        <v>21.9318181818182</v>
      </c>
    </row>
    <row r="148" ht="44.25" customHeight="1" spans="1:7">
      <c r="A148" s="63" t="s">
        <v>98</v>
      </c>
      <c r="B148" s="60">
        <v>1438.12</v>
      </c>
      <c r="C148" s="60">
        <v>10000</v>
      </c>
      <c r="D148" s="60"/>
      <c r="E148" s="60">
        <v>2412.5</v>
      </c>
      <c r="F148" s="61">
        <v>167.75</v>
      </c>
      <c r="G148" s="62">
        <f t="shared" si="2"/>
        <v>24.125</v>
      </c>
    </row>
    <row r="149" ht="48.75" customHeight="1" spans="1:7">
      <c r="A149" s="63" t="s">
        <v>112</v>
      </c>
      <c r="B149" s="64"/>
      <c r="C149" s="60">
        <v>5425</v>
      </c>
      <c r="D149" s="60"/>
      <c r="E149" s="64"/>
      <c r="F149" s="64"/>
      <c r="G149" s="62">
        <f t="shared" si="2"/>
        <v>0</v>
      </c>
    </row>
    <row r="150" ht="41.25" customHeight="1" spans="1:7">
      <c r="A150" s="59" t="s">
        <v>127</v>
      </c>
      <c r="B150" s="60">
        <v>2000</v>
      </c>
      <c r="C150" s="61">
        <v>0</v>
      </c>
      <c r="D150" s="61">
        <v>0</v>
      </c>
      <c r="E150" s="61">
        <v>0</v>
      </c>
      <c r="F150" s="61">
        <v>0</v>
      </c>
      <c r="G150" s="62">
        <f t="shared" si="2"/>
        <v>0</v>
      </c>
    </row>
    <row r="151" ht="39.75" customHeight="1" spans="1:7">
      <c r="A151" s="63" t="s">
        <v>132</v>
      </c>
      <c r="B151" s="60">
        <v>2000</v>
      </c>
      <c r="C151" s="64"/>
      <c r="D151" s="64"/>
      <c r="E151" s="64"/>
      <c r="F151" s="64"/>
      <c r="G151" s="62">
        <f t="shared" si="2"/>
        <v>0</v>
      </c>
    </row>
    <row r="152" ht="39" customHeight="1" spans="1:7">
      <c r="A152" s="78" t="s">
        <v>141</v>
      </c>
      <c r="B152" s="74"/>
      <c r="C152" s="74"/>
      <c r="D152" s="74"/>
      <c r="E152" s="75">
        <v>21403.71</v>
      </c>
      <c r="F152" s="74"/>
      <c r="G152" s="77">
        <f t="shared" si="2"/>
        <v>0</v>
      </c>
    </row>
    <row r="153" ht="41.25" customHeight="1" spans="1:7">
      <c r="A153" s="59" t="s">
        <v>66</v>
      </c>
      <c r="B153" s="61">
        <v>0</v>
      </c>
      <c r="C153" s="61">
        <v>0</v>
      </c>
      <c r="D153" s="61">
        <v>0</v>
      </c>
      <c r="E153" s="60">
        <v>3853.71</v>
      </c>
      <c r="F153" s="61">
        <v>0</v>
      </c>
      <c r="G153" s="62">
        <f t="shared" si="2"/>
        <v>0</v>
      </c>
    </row>
    <row r="154" ht="37.5" customHeight="1" spans="1:7">
      <c r="A154" s="63" t="s">
        <v>70</v>
      </c>
      <c r="B154" s="64"/>
      <c r="C154" s="64"/>
      <c r="D154" s="64"/>
      <c r="E154" s="61">
        <v>450</v>
      </c>
      <c r="F154" s="64"/>
      <c r="G154" s="62">
        <f t="shared" si="2"/>
        <v>0</v>
      </c>
    </row>
    <row r="155" ht="43.5" customHeight="1" spans="1:7">
      <c r="A155" s="63" t="s">
        <v>72</v>
      </c>
      <c r="B155" s="64"/>
      <c r="C155" s="64"/>
      <c r="D155" s="64"/>
      <c r="E155" s="60">
        <v>1369.33</v>
      </c>
      <c r="F155" s="64"/>
      <c r="G155" s="62">
        <f t="shared" si="2"/>
        <v>0</v>
      </c>
    </row>
    <row r="156" ht="37.5" customHeight="1" spans="1:7">
      <c r="A156" s="63" t="s">
        <v>83</v>
      </c>
      <c r="B156" s="64"/>
      <c r="C156" s="64"/>
      <c r="D156" s="64"/>
      <c r="E156" s="60">
        <v>2034.38</v>
      </c>
      <c r="F156" s="64"/>
      <c r="G156" s="62">
        <f t="shared" si="2"/>
        <v>0</v>
      </c>
    </row>
    <row r="157" ht="45.75" customHeight="1" spans="1:7">
      <c r="A157" s="59" t="s">
        <v>127</v>
      </c>
      <c r="B157" s="61">
        <v>0</v>
      </c>
      <c r="C157" s="61">
        <v>0</v>
      </c>
      <c r="D157" s="61">
        <v>0</v>
      </c>
      <c r="E157" s="60">
        <v>17550</v>
      </c>
      <c r="F157" s="61">
        <v>0</v>
      </c>
      <c r="G157" s="62">
        <f t="shared" si="2"/>
        <v>0</v>
      </c>
    </row>
    <row r="158" ht="32.25" customHeight="1" spans="1:7">
      <c r="A158" s="63" t="s">
        <v>131</v>
      </c>
      <c r="B158" s="64"/>
      <c r="C158" s="64"/>
      <c r="D158" s="64"/>
      <c r="E158" s="60">
        <v>15750</v>
      </c>
      <c r="F158" s="64"/>
      <c r="G158" s="62">
        <f t="shared" si="2"/>
        <v>0</v>
      </c>
    </row>
    <row r="159" ht="36.75" customHeight="1" spans="1:7">
      <c r="A159" s="63" t="s">
        <v>132</v>
      </c>
      <c r="B159" s="64"/>
      <c r="C159" s="64"/>
      <c r="D159" s="64"/>
      <c r="E159" s="60">
        <v>1800</v>
      </c>
      <c r="F159" s="64"/>
      <c r="G159" s="62">
        <f t="shared" ref="G159" si="3">IFERROR(E159/C159,)*100</f>
        <v>0</v>
      </c>
    </row>
  </sheetData>
  <mergeCells count="2">
    <mergeCell ref="A1:G1"/>
    <mergeCell ref="A2:G2"/>
  </mergeCells>
  <printOptions horizontalCentered="1"/>
  <pageMargins left="0.196850393700787" right="0.196850393700787" top="0.78740157480315" bottom="0.393700787401575" header="0.118110236220472" footer="0.196850393700787"/>
  <pageSetup paperSize="9" scale="90" fitToWidth="0" fitToHeight="0" orientation="landscape"/>
  <headerFooter/>
  <rowBreaks count="1" manualBreakCount="1">
    <brk id="2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theme="8" tint="0.599993896298105"/>
  </sheetPr>
  <dimension ref="A1:BF170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K10" sqref="K10"/>
    </sheetView>
  </sheetViews>
  <sheetFormatPr defaultColWidth="9" defaultRowHeight="15"/>
  <cols>
    <col min="1" max="1" width="32" style="38" customWidth="1"/>
    <col min="2" max="2" width="20.4285714285714" style="39" customWidth="1"/>
    <col min="3" max="3" width="29.1428571428571" style="39" customWidth="1"/>
    <col min="4" max="4" width="14.8571428571429" style="40" customWidth="1"/>
    <col min="5" max="5" width="18" style="39" customWidth="1"/>
    <col min="6" max="6" width="15.1428571428571" style="39" customWidth="1"/>
    <col min="7" max="7" width="16.4285714285714" style="39" customWidth="1"/>
    <col min="8" max="8" width="12.7142857142857" style="39" customWidth="1"/>
    <col min="9" max="9" width="9.14285714285714" style="39"/>
    <col min="10" max="10" width="10.1428571428571" style="39" customWidth="1"/>
    <col min="11" max="16384" width="9.14285714285714" style="39"/>
  </cols>
  <sheetData>
    <row r="1" s="31" customFormat="1" ht="30" customHeight="1" spans="1:7">
      <c r="A1" s="41" t="s">
        <v>142</v>
      </c>
      <c r="B1" s="41"/>
      <c r="C1" s="41"/>
      <c r="D1" s="41"/>
      <c r="E1" s="41"/>
      <c r="F1" s="41"/>
      <c r="G1" s="41"/>
    </row>
    <row r="2" s="31" customFormat="1" ht="27.75" customHeight="1" spans="1:7">
      <c r="A2" s="42" t="s">
        <v>143</v>
      </c>
      <c r="B2" s="42"/>
      <c r="C2" s="42"/>
      <c r="D2" s="42"/>
      <c r="E2" s="42"/>
      <c r="F2" s="42"/>
      <c r="G2" s="42"/>
    </row>
    <row r="3" s="31" customFormat="1" ht="24" customHeight="1" spans="1:7">
      <c r="A3" s="43" t="s">
        <v>31</v>
      </c>
      <c r="B3" s="43"/>
      <c r="C3" s="43"/>
      <c r="D3" s="43"/>
      <c r="E3" s="43"/>
      <c r="F3" s="43"/>
      <c r="G3" s="43"/>
    </row>
    <row r="4" s="31" customFormat="1" ht="62.25" customHeight="1" spans="1:7">
      <c r="A4" s="44" t="s">
        <v>32</v>
      </c>
      <c r="B4" s="44" t="s">
        <v>33</v>
      </c>
      <c r="C4" s="44" t="s">
        <v>34</v>
      </c>
      <c r="D4" s="44" t="s">
        <v>35</v>
      </c>
      <c r="E4" s="44" t="s">
        <v>36</v>
      </c>
      <c r="F4" s="44" t="s">
        <v>37</v>
      </c>
      <c r="G4" s="44" t="s">
        <v>38</v>
      </c>
    </row>
    <row r="5" s="32" customFormat="1" ht="24.75" customHeight="1" spans="1:58">
      <c r="A5" s="45" t="s">
        <v>55</v>
      </c>
      <c r="B5" s="46">
        <v>429609.46</v>
      </c>
      <c r="C5" s="46">
        <v>1234427</v>
      </c>
      <c r="D5" s="46"/>
      <c r="E5" s="46">
        <v>553631.9</v>
      </c>
      <c r="F5" s="47">
        <v>128.87</v>
      </c>
      <c r="G5" s="48">
        <f t="shared" ref="G5:G10" si="0">IFERROR(E5/C5,)*100</f>
        <v>44.8493025509001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</row>
    <row r="6" s="33" customFormat="1" spans="1:58">
      <c r="A6" s="45" t="s">
        <v>56</v>
      </c>
      <c r="B6" s="46">
        <v>429609.46</v>
      </c>
      <c r="C6" s="46">
        <v>1234427</v>
      </c>
      <c r="D6" s="46"/>
      <c r="E6" s="46">
        <v>553631.9</v>
      </c>
      <c r="F6" s="47">
        <v>128.87</v>
      </c>
      <c r="G6" s="48">
        <f t="shared" si="0"/>
        <v>44.8493025509001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</row>
    <row r="7" ht="25.5" spans="1:7">
      <c r="A7" s="50" t="s">
        <v>39</v>
      </c>
      <c r="B7" s="51">
        <v>429609.46</v>
      </c>
      <c r="C7" s="51">
        <v>1234427</v>
      </c>
      <c r="D7" s="51"/>
      <c r="E7" s="51">
        <v>553631.9</v>
      </c>
      <c r="F7" s="52">
        <v>128.87</v>
      </c>
      <c r="G7" s="53">
        <f t="shared" si="0"/>
        <v>44.8493025509001</v>
      </c>
    </row>
    <row r="8" ht="36.75" customHeight="1" spans="1:7">
      <c r="A8" s="54" t="s">
        <v>144</v>
      </c>
      <c r="B8" s="55">
        <v>401525.97</v>
      </c>
      <c r="C8" s="55">
        <v>1057952</v>
      </c>
      <c r="D8" s="55"/>
      <c r="E8" s="55">
        <v>501105.59</v>
      </c>
      <c r="F8" s="56">
        <v>124.8</v>
      </c>
      <c r="G8" s="57">
        <f t="shared" si="0"/>
        <v>47.3656262287892</v>
      </c>
    </row>
    <row r="9" ht="30" customHeight="1" spans="1:7">
      <c r="A9" s="58" t="s">
        <v>139</v>
      </c>
      <c r="B9" s="51">
        <v>377438.14</v>
      </c>
      <c r="C9" s="51">
        <v>994502</v>
      </c>
      <c r="D9" s="51"/>
      <c r="E9" s="51">
        <v>447508.65</v>
      </c>
      <c r="F9" s="52">
        <v>118.56</v>
      </c>
      <c r="G9" s="53">
        <f t="shared" si="0"/>
        <v>44.9982654635184</v>
      </c>
    </row>
    <row r="10" ht="30.75" customHeight="1" spans="1:7">
      <c r="A10" s="59" t="s">
        <v>57</v>
      </c>
      <c r="B10" s="60">
        <v>290161.63</v>
      </c>
      <c r="C10" s="60">
        <v>785541</v>
      </c>
      <c r="D10" s="60"/>
      <c r="E10" s="60">
        <v>377174.27</v>
      </c>
      <c r="F10" s="61">
        <v>129.99</v>
      </c>
      <c r="G10" s="62">
        <f t="shared" si="0"/>
        <v>48.0145873990027</v>
      </c>
    </row>
    <row r="11" ht="25.5" customHeight="1" spans="1:7">
      <c r="A11" s="63" t="s">
        <v>58</v>
      </c>
      <c r="B11" s="60">
        <v>227247</v>
      </c>
      <c r="C11" s="60">
        <v>595620</v>
      </c>
      <c r="D11" s="60"/>
      <c r="E11" s="60">
        <v>280335.67</v>
      </c>
      <c r="F11" s="61">
        <v>123.36</v>
      </c>
      <c r="G11" s="62">
        <f t="shared" ref="G11:G74" si="1">IFERROR(E11/C11,)*100</f>
        <v>47.066194889359</v>
      </c>
    </row>
    <row r="12" ht="32.25" customHeight="1" spans="1:7">
      <c r="A12" s="63" t="s">
        <v>59</v>
      </c>
      <c r="B12" s="60">
        <v>2206.22</v>
      </c>
      <c r="C12" s="60">
        <v>32350</v>
      </c>
      <c r="D12" s="60"/>
      <c r="E12" s="60">
        <v>23372.06</v>
      </c>
      <c r="F12" s="60">
        <v>1059.37</v>
      </c>
      <c r="G12" s="62">
        <f t="shared" si="1"/>
        <v>72.2474806800618</v>
      </c>
    </row>
    <row r="13" ht="32.25" customHeight="1" spans="1:7">
      <c r="A13" s="63" t="s">
        <v>60</v>
      </c>
      <c r="B13" s="64"/>
      <c r="C13" s="60">
        <v>2546</v>
      </c>
      <c r="D13" s="60"/>
      <c r="E13" s="64"/>
      <c r="F13" s="64"/>
      <c r="G13" s="62">
        <f t="shared" si="1"/>
        <v>0</v>
      </c>
    </row>
    <row r="14" ht="24" customHeight="1" spans="1:7">
      <c r="A14" s="63" t="s">
        <v>61</v>
      </c>
      <c r="B14" s="60">
        <v>5546.65</v>
      </c>
      <c r="C14" s="64"/>
      <c r="D14" s="64"/>
      <c r="E14" s="64"/>
      <c r="F14" s="64"/>
      <c r="G14" s="62">
        <f t="shared" si="1"/>
        <v>0</v>
      </c>
    </row>
    <row r="15" ht="39" customHeight="1" spans="1:7">
      <c r="A15" s="63" t="s">
        <v>62</v>
      </c>
      <c r="B15" s="64"/>
      <c r="C15" s="60">
        <v>2925</v>
      </c>
      <c r="D15" s="60"/>
      <c r="E15" s="60">
        <v>5467.83</v>
      </c>
      <c r="F15" s="64"/>
      <c r="G15" s="62">
        <f t="shared" si="1"/>
        <v>186.934358974359</v>
      </c>
    </row>
    <row r="16" ht="34.5" customHeight="1" spans="1:7">
      <c r="A16" s="63" t="s">
        <v>63</v>
      </c>
      <c r="B16" s="64"/>
      <c r="C16" s="60">
        <v>5800</v>
      </c>
      <c r="D16" s="60"/>
      <c r="E16" s="60">
        <v>5749.99</v>
      </c>
      <c r="F16" s="64"/>
      <c r="G16" s="62">
        <f t="shared" si="1"/>
        <v>99.1377586206897</v>
      </c>
    </row>
    <row r="17" ht="30" customHeight="1" spans="1:7">
      <c r="A17" s="63" t="s">
        <v>64</v>
      </c>
      <c r="B17" s="60">
        <v>17687.56</v>
      </c>
      <c r="C17" s="60">
        <v>49300</v>
      </c>
      <c r="D17" s="60"/>
      <c r="E17" s="60">
        <v>16000</v>
      </c>
      <c r="F17" s="61">
        <v>90.46</v>
      </c>
      <c r="G17" s="62">
        <f t="shared" si="1"/>
        <v>32.4543610547667</v>
      </c>
    </row>
    <row r="18" ht="38.25" customHeight="1" spans="1:7">
      <c r="A18" s="63" t="s">
        <v>65</v>
      </c>
      <c r="B18" s="60">
        <v>37474.2</v>
      </c>
      <c r="C18" s="60">
        <v>97000</v>
      </c>
      <c r="D18" s="60"/>
      <c r="E18" s="60">
        <v>46248.72</v>
      </c>
      <c r="F18" s="61">
        <v>123.41</v>
      </c>
      <c r="G18" s="62">
        <f t="shared" si="1"/>
        <v>47.6790927835052</v>
      </c>
    </row>
    <row r="19" ht="34.5" customHeight="1" spans="1:7">
      <c r="A19" s="59" t="s">
        <v>66</v>
      </c>
      <c r="B19" s="60">
        <v>82335.36</v>
      </c>
      <c r="C19" s="60">
        <v>202611</v>
      </c>
      <c r="D19" s="60"/>
      <c r="E19" s="60">
        <v>67729.99</v>
      </c>
      <c r="F19" s="61">
        <v>82.26</v>
      </c>
      <c r="G19" s="62">
        <f t="shared" si="1"/>
        <v>33.4285848251082</v>
      </c>
    </row>
    <row r="20" ht="37.5" customHeight="1" spans="1:7">
      <c r="A20" s="63" t="s">
        <v>67</v>
      </c>
      <c r="B20" s="61">
        <v>90</v>
      </c>
      <c r="C20" s="60">
        <v>1000</v>
      </c>
      <c r="D20" s="60"/>
      <c r="E20" s="64"/>
      <c r="F20" s="64"/>
      <c r="G20" s="62">
        <f t="shared" si="1"/>
        <v>0</v>
      </c>
    </row>
    <row r="21" ht="43.5" customHeight="1" spans="1:7">
      <c r="A21" s="63" t="s">
        <v>69</v>
      </c>
      <c r="B21" s="64"/>
      <c r="C21" s="60">
        <v>1200</v>
      </c>
      <c r="D21" s="60"/>
      <c r="E21" s="61">
        <v>319.44</v>
      </c>
      <c r="F21" s="64"/>
      <c r="G21" s="62">
        <f t="shared" si="1"/>
        <v>26.62</v>
      </c>
    </row>
    <row r="22" ht="41.25" customHeight="1" spans="1:7">
      <c r="A22" s="63" t="s">
        <v>71</v>
      </c>
      <c r="B22" s="61">
        <v>220</v>
      </c>
      <c r="C22" s="60">
        <v>2000</v>
      </c>
      <c r="D22" s="60"/>
      <c r="E22" s="61">
        <v>179.96</v>
      </c>
      <c r="F22" s="61">
        <v>81.8</v>
      </c>
      <c r="G22" s="62">
        <f t="shared" si="1"/>
        <v>8.998</v>
      </c>
    </row>
    <row r="23" ht="36.75" customHeight="1" spans="1:7">
      <c r="A23" s="63" t="s">
        <v>74</v>
      </c>
      <c r="B23" s="60">
        <v>7014.01</v>
      </c>
      <c r="C23" s="60">
        <v>15610</v>
      </c>
      <c r="D23" s="60"/>
      <c r="E23" s="60">
        <v>6921.11</v>
      </c>
      <c r="F23" s="61">
        <v>98.68</v>
      </c>
      <c r="G23" s="62">
        <f t="shared" si="1"/>
        <v>44.337668161435</v>
      </c>
    </row>
    <row r="24" ht="32.25" customHeight="1" spans="1:7">
      <c r="A24" s="63" t="s">
        <v>75</v>
      </c>
      <c r="B24" s="61">
        <v>570</v>
      </c>
      <c r="C24" s="60">
        <v>1400</v>
      </c>
      <c r="D24" s="60"/>
      <c r="E24" s="61">
        <v>50</v>
      </c>
      <c r="F24" s="61">
        <v>8.77</v>
      </c>
      <c r="G24" s="62">
        <f t="shared" si="1"/>
        <v>3.57142857142857</v>
      </c>
    </row>
    <row r="25" ht="31.5" customHeight="1" spans="1:7">
      <c r="A25" s="63" t="s">
        <v>77</v>
      </c>
      <c r="B25" s="60">
        <v>2393.13</v>
      </c>
      <c r="C25" s="60">
        <v>3500</v>
      </c>
      <c r="D25" s="60"/>
      <c r="E25" s="60">
        <v>1859.65</v>
      </c>
      <c r="F25" s="61">
        <v>77.71</v>
      </c>
      <c r="G25" s="62">
        <f t="shared" si="1"/>
        <v>53.1328571428571</v>
      </c>
    </row>
    <row r="26" ht="47.25" customHeight="1" spans="1:7">
      <c r="A26" s="63" t="s">
        <v>78</v>
      </c>
      <c r="B26" s="61">
        <v>381.25</v>
      </c>
      <c r="C26" s="61">
        <v>375</v>
      </c>
      <c r="D26" s="61"/>
      <c r="E26" s="64"/>
      <c r="F26" s="64"/>
      <c r="G26" s="62">
        <f t="shared" si="1"/>
        <v>0</v>
      </c>
    </row>
    <row r="27" ht="27" customHeight="1" spans="1:7">
      <c r="A27" s="63" t="s">
        <v>79</v>
      </c>
      <c r="B27" s="64"/>
      <c r="C27" s="60">
        <v>1500</v>
      </c>
      <c r="D27" s="60"/>
      <c r="E27" s="60">
        <v>1500</v>
      </c>
      <c r="F27" s="64"/>
      <c r="G27" s="62">
        <f t="shared" si="1"/>
        <v>100</v>
      </c>
    </row>
    <row r="28" ht="39.75" customHeight="1" spans="1:7">
      <c r="A28" s="63" t="s">
        <v>80</v>
      </c>
      <c r="B28" s="60">
        <v>2755.99</v>
      </c>
      <c r="C28" s="60">
        <v>5000</v>
      </c>
      <c r="D28" s="60"/>
      <c r="E28" s="60">
        <v>2177.89</v>
      </c>
      <c r="F28" s="61">
        <v>79.02</v>
      </c>
      <c r="G28" s="62">
        <f t="shared" si="1"/>
        <v>43.5578</v>
      </c>
    </row>
    <row r="29" ht="38.25" customHeight="1" spans="1:7">
      <c r="A29" s="63" t="s">
        <v>81</v>
      </c>
      <c r="B29" s="64"/>
      <c r="C29" s="60">
        <v>2000</v>
      </c>
      <c r="D29" s="60"/>
      <c r="E29" s="61">
        <v>677.4</v>
      </c>
      <c r="F29" s="64"/>
      <c r="G29" s="62">
        <f t="shared" si="1"/>
        <v>33.87</v>
      </c>
    </row>
    <row r="30" ht="37.5" customHeight="1" spans="1:7">
      <c r="A30" s="63" t="s">
        <v>82</v>
      </c>
      <c r="B30" s="60">
        <v>3404.65</v>
      </c>
      <c r="C30" s="60">
        <v>4000</v>
      </c>
      <c r="D30" s="60"/>
      <c r="E30" s="60">
        <v>5789.29</v>
      </c>
      <c r="F30" s="61">
        <v>170.04</v>
      </c>
      <c r="G30" s="62">
        <f t="shared" si="1"/>
        <v>144.73225</v>
      </c>
    </row>
    <row r="31" ht="34.5" customHeight="1" spans="1:7">
      <c r="A31" s="63" t="s">
        <v>83</v>
      </c>
      <c r="B31" s="61">
        <v>138</v>
      </c>
      <c r="C31" s="60">
        <v>16500</v>
      </c>
      <c r="D31" s="60"/>
      <c r="E31" s="60">
        <v>1290</v>
      </c>
      <c r="F31" s="61">
        <v>934.78</v>
      </c>
      <c r="G31" s="62">
        <f t="shared" si="1"/>
        <v>7.81818181818182</v>
      </c>
    </row>
    <row r="32" ht="27" customHeight="1" spans="1:7">
      <c r="A32" s="63" t="s">
        <v>84</v>
      </c>
      <c r="B32" s="60">
        <v>12870.16</v>
      </c>
      <c r="C32" s="60">
        <v>31000</v>
      </c>
      <c r="D32" s="60"/>
      <c r="E32" s="60">
        <v>13837.08</v>
      </c>
      <c r="F32" s="61">
        <v>107.51</v>
      </c>
      <c r="G32" s="62">
        <f t="shared" si="1"/>
        <v>44.6357419354839</v>
      </c>
    </row>
    <row r="33" ht="35.25" customHeight="1" spans="1:7">
      <c r="A33" s="63" t="s">
        <v>85</v>
      </c>
      <c r="B33" s="61">
        <v>179.74</v>
      </c>
      <c r="C33" s="60">
        <v>1500</v>
      </c>
      <c r="D33" s="60"/>
      <c r="E33" s="61">
        <v>890.83</v>
      </c>
      <c r="F33" s="61">
        <v>495.62</v>
      </c>
      <c r="G33" s="62">
        <f t="shared" si="1"/>
        <v>59.3886666666667</v>
      </c>
    </row>
    <row r="34" ht="39" customHeight="1" spans="1:7">
      <c r="A34" s="63" t="s">
        <v>86</v>
      </c>
      <c r="B34" s="60">
        <v>2609.19</v>
      </c>
      <c r="C34" s="60">
        <v>4900</v>
      </c>
      <c r="D34" s="60"/>
      <c r="E34" s="61">
        <v>734.15</v>
      </c>
      <c r="F34" s="61">
        <v>28.14</v>
      </c>
      <c r="G34" s="62">
        <f t="shared" si="1"/>
        <v>14.9826530612245</v>
      </c>
    </row>
    <row r="35" ht="25.5" customHeight="1" spans="1:7">
      <c r="A35" s="63" t="s">
        <v>87</v>
      </c>
      <c r="B35" s="61">
        <v>787.52</v>
      </c>
      <c r="C35" s="60">
        <v>4500</v>
      </c>
      <c r="D35" s="60"/>
      <c r="E35" s="61">
        <v>222</v>
      </c>
      <c r="F35" s="61">
        <v>28.19</v>
      </c>
      <c r="G35" s="62">
        <f t="shared" si="1"/>
        <v>4.93333333333333</v>
      </c>
    </row>
    <row r="36" ht="33" customHeight="1" spans="1:7">
      <c r="A36" s="63" t="s">
        <v>88</v>
      </c>
      <c r="B36" s="64"/>
      <c r="C36" s="60">
        <v>2000</v>
      </c>
      <c r="D36" s="60"/>
      <c r="E36" s="64"/>
      <c r="F36" s="64"/>
      <c r="G36" s="62">
        <f t="shared" si="1"/>
        <v>0</v>
      </c>
    </row>
    <row r="37" ht="39.75" customHeight="1" spans="1:7">
      <c r="A37" s="63" t="s">
        <v>89</v>
      </c>
      <c r="B37" s="60">
        <v>2873.1</v>
      </c>
      <c r="C37" s="60">
        <v>7200</v>
      </c>
      <c r="D37" s="60"/>
      <c r="E37" s="60">
        <v>2937.55</v>
      </c>
      <c r="F37" s="61">
        <v>102.24</v>
      </c>
      <c r="G37" s="62">
        <f t="shared" si="1"/>
        <v>40.7993055555556</v>
      </c>
    </row>
    <row r="38" s="34" customFormat="1" ht="39" customHeight="1" spans="1:58">
      <c r="A38" s="63" t="s">
        <v>90</v>
      </c>
      <c r="B38" s="61">
        <v>186.62</v>
      </c>
      <c r="C38" s="61">
        <v>650</v>
      </c>
      <c r="D38" s="61"/>
      <c r="E38" s="61">
        <v>245.9</v>
      </c>
      <c r="F38" s="61">
        <v>131.77</v>
      </c>
      <c r="G38" s="62">
        <f t="shared" si="1"/>
        <v>37.8307692307692</v>
      </c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</row>
    <row r="39" s="35" customFormat="1" ht="36" customHeight="1" spans="1:7">
      <c r="A39" s="63" t="s">
        <v>91</v>
      </c>
      <c r="B39" s="61">
        <v>690.35</v>
      </c>
      <c r="C39" s="60">
        <v>1000</v>
      </c>
      <c r="D39" s="60"/>
      <c r="E39" s="61">
        <v>130</v>
      </c>
      <c r="F39" s="61">
        <v>18.83</v>
      </c>
      <c r="G39" s="62">
        <f t="shared" si="1"/>
        <v>13</v>
      </c>
    </row>
    <row r="40" s="35" customFormat="1" ht="42.75" customHeight="1" spans="1:7">
      <c r="A40" s="63" t="s">
        <v>92</v>
      </c>
      <c r="B40" s="60">
        <v>2100</v>
      </c>
      <c r="C40" s="60">
        <v>4800</v>
      </c>
      <c r="D40" s="60"/>
      <c r="E40" s="60">
        <v>2382</v>
      </c>
      <c r="F40" s="61">
        <v>113.43</v>
      </c>
      <c r="G40" s="62">
        <f t="shared" si="1"/>
        <v>49.625</v>
      </c>
    </row>
    <row r="41" s="35" customFormat="1" ht="39.75" customHeight="1" spans="1:7">
      <c r="A41" s="63" t="s">
        <v>93</v>
      </c>
      <c r="B41" s="60">
        <v>4323.3</v>
      </c>
      <c r="C41" s="60">
        <v>5500</v>
      </c>
      <c r="D41" s="60"/>
      <c r="E41" s="60">
        <v>3341.08</v>
      </c>
      <c r="F41" s="61">
        <v>77.28</v>
      </c>
      <c r="G41" s="62">
        <f t="shared" si="1"/>
        <v>60.7469090909091</v>
      </c>
    </row>
    <row r="42" ht="48.75" customHeight="1" spans="1:7">
      <c r="A42" s="63" t="s">
        <v>94</v>
      </c>
      <c r="B42" s="61">
        <v>816.08</v>
      </c>
      <c r="C42" s="61">
        <v>500</v>
      </c>
      <c r="D42" s="61"/>
      <c r="E42" s="61">
        <v>76</v>
      </c>
      <c r="F42" s="61">
        <v>9.31</v>
      </c>
      <c r="G42" s="62">
        <f t="shared" si="1"/>
        <v>15.2</v>
      </c>
    </row>
    <row r="43" ht="40.5" customHeight="1" spans="1:7">
      <c r="A43" s="63" t="s">
        <v>95</v>
      </c>
      <c r="B43" s="60">
        <v>5028.59</v>
      </c>
      <c r="C43" s="60">
        <v>8000</v>
      </c>
      <c r="D43" s="60"/>
      <c r="E43" s="60">
        <v>2162.7</v>
      </c>
      <c r="F43" s="61">
        <v>43.01</v>
      </c>
      <c r="G43" s="62">
        <f t="shared" si="1"/>
        <v>27.03375</v>
      </c>
    </row>
    <row r="44" ht="27" customHeight="1" spans="1:7">
      <c r="A44" s="63" t="s">
        <v>96</v>
      </c>
      <c r="B44" s="64"/>
      <c r="C44" s="61">
        <v>100</v>
      </c>
      <c r="D44" s="61"/>
      <c r="E44" s="64"/>
      <c r="F44" s="64"/>
      <c r="G44" s="62">
        <f t="shared" si="1"/>
        <v>0</v>
      </c>
    </row>
    <row r="45" ht="32.25" customHeight="1" spans="1:7">
      <c r="A45" s="63" t="s">
        <v>97</v>
      </c>
      <c r="B45" s="64"/>
      <c r="C45" s="61">
        <v>100</v>
      </c>
      <c r="D45" s="61"/>
      <c r="E45" s="64"/>
      <c r="F45" s="64"/>
      <c r="G45" s="62">
        <f t="shared" si="1"/>
        <v>0</v>
      </c>
    </row>
    <row r="46" ht="34.5" customHeight="1" spans="1:7">
      <c r="A46" s="63" t="s">
        <v>99</v>
      </c>
      <c r="B46" s="60">
        <v>2734.8</v>
      </c>
      <c r="C46" s="60">
        <v>5500</v>
      </c>
      <c r="D46" s="60"/>
      <c r="E46" s="60">
        <v>1976.25</v>
      </c>
      <c r="F46" s="61">
        <v>72.26</v>
      </c>
      <c r="G46" s="62">
        <f t="shared" si="1"/>
        <v>35.9318181818182</v>
      </c>
    </row>
    <row r="47" ht="30.75" customHeight="1" spans="1:7">
      <c r="A47" s="63" t="s">
        <v>100</v>
      </c>
      <c r="B47" s="61">
        <v>484.5</v>
      </c>
      <c r="C47" s="61">
        <v>770</v>
      </c>
      <c r="D47" s="61"/>
      <c r="E47" s="61">
        <v>571.7</v>
      </c>
      <c r="F47" s="61">
        <v>118</v>
      </c>
      <c r="G47" s="62">
        <f t="shared" si="1"/>
        <v>74.2467532467532</v>
      </c>
    </row>
    <row r="48" ht="31.5" customHeight="1" spans="1:7">
      <c r="A48" s="63" t="s">
        <v>101</v>
      </c>
      <c r="B48" s="61">
        <v>764.45</v>
      </c>
      <c r="C48" s="60">
        <v>1500</v>
      </c>
      <c r="D48" s="60"/>
      <c r="E48" s="61">
        <v>578.43</v>
      </c>
      <c r="F48" s="61">
        <v>75.67</v>
      </c>
      <c r="G48" s="62">
        <f t="shared" si="1"/>
        <v>38.562</v>
      </c>
    </row>
    <row r="49" ht="38.25" customHeight="1" spans="1:7">
      <c r="A49" s="63" t="s">
        <v>102</v>
      </c>
      <c r="B49" s="61">
        <v>761.76</v>
      </c>
      <c r="C49" s="60">
        <v>1600</v>
      </c>
      <c r="D49" s="60"/>
      <c r="E49" s="61">
        <v>634.85</v>
      </c>
      <c r="F49" s="61">
        <v>83.34</v>
      </c>
      <c r="G49" s="62">
        <f t="shared" si="1"/>
        <v>39.678125</v>
      </c>
    </row>
    <row r="50" ht="36" customHeight="1" spans="1:7">
      <c r="A50" s="63" t="s">
        <v>103</v>
      </c>
      <c r="B50" s="60">
        <v>2416.74</v>
      </c>
      <c r="C50" s="64"/>
      <c r="D50" s="64"/>
      <c r="E50" s="64"/>
      <c r="F50" s="64"/>
      <c r="G50" s="62">
        <f t="shared" si="1"/>
        <v>0</v>
      </c>
    </row>
    <row r="51" ht="34.5" customHeight="1" spans="1:7">
      <c r="A51" s="63" t="s">
        <v>104</v>
      </c>
      <c r="B51" s="61">
        <v>321.72</v>
      </c>
      <c r="C51" s="64"/>
      <c r="D51" s="64"/>
      <c r="E51" s="64"/>
      <c r="F51" s="64"/>
      <c r="G51" s="62">
        <f t="shared" si="1"/>
        <v>0</v>
      </c>
    </row>
    <row r="52" ht="51" customHeight="1" spans="1:7">
      <c r="A52" s="63" t="s">
        <v>105</v>
      </c>
      <c r="B52" s="64"/>
      <c r="C52" s="60">
        <v>6670</v>
      </c>
      <c r="D52" s="60"/>
      <c r="E52" s="61">
        <v>53.73</v>
      </c>
      <c r="F52" s="64"/>
      <c r="G52" s="62">
        <f t="shared" si="1"/>
        <v>0.805547226386807</v>
      </c>
    </row>
    <row r="53" ht="32.25" customHeight="1" spans="1:7">
      <c r="A53" s="63" t="s">
        <v>106</v>
      </c>
      <c r="B53" s="61">
        <v>354.83</v>
      </c>
      <c r="C53" s="64"/>
      <c r="D53" s="64"/>
      <c r="E53" s="64"/>
      <c r="F53" s="64"/>
      <c r="G53" s="62">
        <f t="shared" si="1"/>
        <v>0</v>
      </c>
    </row>
    <row r="54" ht="33.75" customHeight="1" spans="1:7">
      <c r="A54" s="63" t="s">
        <v>107</v>
      </c>
      <c r="B54" s="64"/>
      <c r="C54" s="60">
        <v>1500</v>
      </c>
      <c r="D54" s="60"/>
      <c r="E54" s="64"/>
      <c r="F54" s="64"/>
      <c r="G54" s="62">
        <f t="shared" si="1"/>
        <v>0</v>
      </c>
    </row>
    <row r="55" ht="40.5" customHeight="1" spans="1:7">
      <c r="A55" s="63" t="s">
        <v>108</v>
      </c>
      <c r="B55" s="60">
        <v>1331.75</v>
      </c>
      <c r="C55" s="60">
        <v>1500</v>
      </c>
      <c r="D55" s="60"/>
      <c r="E55" s="64"/>
      <c r="F55" s="64"/>
      <c r="G55" s="62">
        <f t="shared" si="1"/>
        <v>0</v>
      </c>
    </row>
    <row r="56" ht="45" customHeight="1" spans="1:7">
      <c r="A56" s="63" t="s">
        <v>109</v>
      </c>
      <c r="B56" s="64"/>
      <c r="C56" s="60">
        <v>10000</v>
      </c>
      <c r="D56" s="60"/>
      <c r="E56" s="64"/>
      <c r="F56" s="64"/>
      <c r="G56" s="62">
        <f t="shared" si="1"/>
        <v>0</v>
      </c>
    </row>
    <row r="57" ht="35.25" customHeight="1" spans="1:7">
      <c r="A57" s="63" t="s">
        <v>110</v>
      </c>
      <c r="B57" s="61">
        <v>350</v>
      </c>
      <c r="C57" s="60">
        <v>1040</v>
      </c>
      <c r="D57" s="60"/>
      <c r="E57" s="61">
        <v>280</v>
      </c>
      <c r="F57" s="61">
        <v>80</v>
      </c>
      <c r="G57" s="62">
        <f t="shared" si="1"/>
        <v>26.9230769230769</v>
      </c>
    </row>
    <row r="58" ht="31.5" customHeight="1" spans="1:7">
      <c r="A58" s="63" t="s">
        <v>111</v>
      </c>
      <c r="B58" s="60">
        <v>4211.53</v>
      </c>
      <c r="C58" s="60">
        <v>9500</v>
      </c>
      <c r="D58" s="60"/>
      <c r="E58" s="60">
        <v>3949.04</v>
      </c>
      <c r="F58" s="61">
        <v>93.77</v>
      </c>
      <c r="G58" s="62">
        <f t="shared" si="1"/>
        <v>41.5688421052632</v>
      </c>
    </row>
    <row r="59" ht="39" customHeight="1" spans="1:7">
      <c r="A59" s="63" t="s">
        <v>112</v>
      </c>
      <c r="B59" s="61">
        <v>612.1</v>
      </c>
      <c r="C59" s="60">
        <v>1900</v>
      </c>
      <c r="D59" s="60"/>
      <c r="E59" s="60">
        <v>1150</v>
      </c>
      <c r="F59" s="61">
        <v>187.88</v>
      </c>
      <c r="G59" s="62">
        <f t="shared" si="1"/>
        <v>60.5263157894737</v>
      </c>
    </row>
    <row r="60" ht="39" customHeight="1" spans="1:7">
      <c r="A60" s="63" t="s">
        <v>113</v>
      </c>
      <c r="B60" s="64"/>
      <c r="C60" s="61">
        <v>250</v>
      </c>
      <c r="D60" s="61"/>
      <c r="E60" s="64"/>
      <c r="F60" s="64"/>
      <c r="G60" s="62">
        <f t="shared" si="1"/>
        <v>0</v>
      </c>
    </row>
    <row r="61" ht="31.5" customHeight="1" spans="1:7">
      <c r="A61" s="63" t="s">
        <v>114</v>
      </c>
      <c r="B61" s="61">
        <v>720.15</v>
      </c>
      <c r="C61" s="60">
        <v>1730</v>
      </c>
      <c r="D61" s="60"/>
      <c r="E61" s="61">
        <v>720.15</v>
      </c>
      <c r="F61" s="61">
        <v>100</v>
      </c>
      <c r="G61" s="62">
        <f t="shared" si="1"/>
        <v>41.6271676300578</v>
      </c>
    </row>
    <row r="62" ht="34.5" customHeight="1" spans="1:7">
      <c r="A62" s="63" t="s">
        <v>115</v>
      </c>
      <c r="B62" s="60">
        <v>3147.45</v>
      </c>
      <c r="C62" s="60">
        <v>1350</v>
      </c>
      <c r="D62" s="60"/>
      <c r="E62" s="61">
        <v>916.72</v>
      </c>
      <c r="F62" s="61">
        <v>29.13</v>
      </c>
      <c r="G62" s="62">
        <f t="shared" si="1"/>
        <v>67.9051851851852</v>
      </c>
    </row>
    <row r="63" ht="42" customHeight="1" spans="1:7">
      <c r="A63" s="63" t="s">
        <v>118</v>
      </c>
      <c r="B63" s="60">
        <v>5957.12</v>
      </c>
      <c r="C63" s="60">
        <v>12000</v>
      </c>
      <c r="D63" s="60"/>
      <c r="E63" s="60">
        <v>5957.1</v>
      </c>
      <c r="F63" s="61">
        <v>100</v>
      </c>
      <c r="G63" s="62">
        <f t="shared" si="1"/>
        <v>49.6425</v>
      </c>
    </row>
    <row r="64" ht="44.25" customHeight="1" spans="1:7">
      <c r="A64" s="63" t="s">
        <v>119</v>
      </c>
      <c r="B64" s="64"/>
      <c r="C64" s="60">
        <v>1400</v>
      </c>
      <c r="D64" s="60"/>
      <c r="E64" s="64"/>
      <c r="F64" s="64"/>
      <c r="G64" s="62">
        <f t="shared" si="1"/>
        <v>0</v>
      </c>
    </row>
    <row r="65" ht="37.5" customHeight="1" spans="1:7">
      <c r="A65" s="63" t="s">
        <v>120</v>
      </c>
      <c r="B65" s="60">
        <v>6366.43</v>
      </c>
      <c r="C65" s="60">
        <v>14000</v>
      </c>
      <c r="D65" s="60"/>
      <c r="E65" s="61">
        <v>75</v>
      </c>
      <c r="F65" s="61">
        <v>1.18</v>
      </c>
      <c r="G65" s="62">
        <f t="shared" si="1"/>
        <v>0.535714285714286</v>
      </c>
    </row>
    <row r="66" ht="36.75" customHeight="1" spans="1:7">
      <c r="A66" s="63" t="s">
        <v>121</v>
      </c>
      <c r="B66" s="61">
        <v>896.35</v>
      </c>
      <c r="C66" s="60">
        <v>2000</v>
      </c>
      <c r="D66" s="60"/>
      <c r="E66" s="60">
        <v>1563.38</v>
      </c>
      <c r="F66" s="61">
        <v>174.42</v>
      </c>
      <c r="G66" s="62">
        <f t="shared" si="1"/>
        <v>78.169</v>
      </c>
    </row>
    <row r="67" ht="27" customHeight="1" spans="1:7">
      <c r="A67" s="63" t="s">
        <v>122</v>
      </c>
      <c r="B67" s="61">
        <v>520</v>
      </c>
      <c r="C67" s="61">
        <v>550</v>
      </c>
      <c r="D67" s="61"/>
      <c r="E67" s="61">
        <v>465</v>
      </c>
      <c r="F67" s="61">
        <v>89.42</v>
      </c>
      <c r="G67" s="62">
        <f t="shared" si="1"/>
        <v>84.5454545454545</v>
      </c>
    </row>
    <row r="68" ht="55.5" customHeight="1" spans="1:7">
      <c r="A68" s="63" t="s">
        <v>123</v>
      </c>
      <c r="B68" s="61">
        <v>952</v>
      </c>
      <c r="C68" s="60">
        <v>2016</v>
      </c>
      <c r="D68" s="60"/>
      <c r="E68" s="60">
        <v>1114.61</v>
      </c>
      <c r="F68" s="61">
        <v>117.08</v>
      </c>
      <c r="G68" s="62">
        <f t="shared" si="1"/>
        <v>55.2881944444444</v>
      </c>
    </row>
    <row r="69" ht="32.25" customHeight="1" spans="1:7">
      <c r="A69" s="59" t="s">
        <v>125</v>
      </c>
      <c r="B69" s="61">
        <v>653</v>
      </c>
      <c r="C69" s="60">
        <v>1150</v>
      </c>
      <c r="D69" s="60"/>
      <c r="E69" s="61">
        <v>187.73</v>
      </c>
      <c r="F69" s="61">
        <v>28.75</v>
      </c>
      <c r="G69" s="62">
        <f t="shared" si="1"/>
        <v>16.324347826087</v>
      </c>
    </row>
    <row r="70" ht="41.25" customHeight="1" spans="1:7">
      <c r="A70" s="63" t="s">
        <v>126</v>
      </c>
      <c r="B70" s="61">
        <v>653</v>
      </c>
      <c r="C70" s="60">
        <v>1150</v>
      </c>
      <c r="D70" s="60"/>
      <c r="E70" s="61">
        <v>187.73</v>
      </c>
      <c r="F70" s="61">
        <v>28.75</v>
      </c>
      <c r="G70" s="62">
        <f t="shared" si="1"/>
        <v>16.324347826087</v>
      </c>
    </row>
    <row r="71" ht="25.5" spans="1:7">
      <c r="A71" s="59" t="s">
        <v>127</v>
      </c>
      <c r="B71" s="60">
        <v>4288.15</v>
      </c>
      <c r="C71" s="60">
        <v>5200</v>
      </c>
      <c r="D71" s="60"/>
      <c r="E71" s="60">
        <v>2416.66</v>
      </c>
      <c r="F71" s="61">
        <v>56.36</v>
      </c>
      <c r="G71" s="62">
        <f t="shared" si="1"/>
        <v>46.4742307692308</v>
      </c>
    </row>
    <row r="72" ht="45.75" customHeight="1" spans="1:7">
      <c r="A72" s="63" t="s">
        <v>128</v>
      </c>
      <c r="B72" s="61">
        <v>349</v>
      </c>
      <c r="C72" s="60">
        <v>2500</v>
      </c>
      <c r="D72" s="60"/>
      <c r="E72" s="60">
        <v>2167.5</v>
      </c>
      <c r="F72" s="61">
        <v>621.06</v>
      </c>
      <c r="G72" s="62">
        <f t="shared" si="1"/>
        <v>86.7</v>
      </c>
    </row>
    <row r="73" ht="41.25" customHeight="1" spans="1:7">
      <c r="A73" s="63" t="s">
        <v>129</v>
      </c>
      <c r="B73" s="64"/>
      <c r="C73" s="61">
        <v>500</v>
      </c>
      <c r="D73" s="61"/>
      <c r="E73" s="61">
        <v>249.16</v>
      </c>
      <c r="F73" s="64"/>
      <c r="G73" s="62">
        <f t="shared" si="1"/>
        <v>49.832</v>
      </c>
    </row>
    <row r="74" ht="40.5" customHeight="1" spans="1:7">
      <c r="A74" s="63" t="s">
        <v>130</v>
      </c>
      <c r="B74" s="64"/>
      <c r="C74" s="61">
        <v>200</v>
      </c>
      <c r="D74" s="61"/>
      <c r="E74" s="64"/>
      <c r="F74" s="64"/>
      <c r="G74" s="62">
        <f t="shared" si="1"/>
        <v>0</v>
      </c>
    </row>
    <row r="75" ht="31.5" customHeight="1" spans="1:7">
      <c r="A75" s="63" t="s">
        <v>131</v>
      </c>
      <c r="B75" s="60">
        <v>1480.86</v>
      </c>
      <c r="C75" s="60">
        <v>2000</v>
      </c>
      <c r="D75" s="60"/>
      <c r="E75" s="64"/>
      <c r="F75" s="64"/>
      <c r="G75" s="62">
        <f t="shared" ref="G75:G138" si="2">IFERROR(E75/C75,)*100</f>
        <v>0</v>
      </c>
    </row>
    <row r="76" ht="29.25" customHeight="1" spans="1:7">
      <c r="A76" s="63" t="s">
        <v>132</v>
      </c>
      <c r="B76" s="60">
        <v>2458.29</v>
      </c>
      <c r="C76" s="64"/>
      <c r="D76" s="64"/>
      <c r="E76" s="64"/>
      <c r="F76" s="64"/>
      <c r="G76" s="62">
        <f t="shared" si="2"/>
        <v>0</v>
      </c>
    </row>
    <row r="77" ht="55.5" customHeight="1" spans="1:7">
      <c r="A77" s="58" t="s">
        <v>137</v>
      </c>
      <c r="B77" s="51">
        <v>8844.45</v>
      </c>
      <c r="C77" s="51">
        <v>57950</v>
      </c>
      <c r="D77" s="51"/>
      <c r="E77" s="51">
        <v>30986.98</v>
      </c>
      <c r="F77" s="52">
        <v>350.36</v>
      </c>
      <c r="G77" s="53">
        <f t="shared" si="2"/>
        <v>53.4719240724763</v>
      </c>
    </row>
    <row r="78" s="33" customFormat="1" ht="42" customHeight="1" spans="1:58">
      <c r="A78" s="59" t="s">
        <v>66</v>
      </c>
      <c r="B78" s="60">
        <v>8466.07</v>
      </c>
      <c r="C78" s="60">
        <v>49450</v>
      </c>
      <c r="D78" s="60"/>
      <c r="E78" s="60">
        <v>7211.84</v>
      </c>
      <c r="F78" s="61">
        <v>85.19</v>
      </c>
      <c r="G78" s="62">
        <f t="shared" si="2"/>
        <v>14.584105156724</v>
      </c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</row>
    <row r="79" s="34" customFormat="1" ht="46.5" customHeight="1" spans="1:58">
      <c r="A79" s="63" t="s">
        <v>67</v>
      </c>
      <c r="B79" s="64"/>
      <c r="C79" s="64"/>
      <c r="D79" s="64"/>
      <c r="E79" s="61">
        <v>60</v>
      </c>
      <c r="F79" s="64"/>
      <c r="G79" s="62">
        <f t="shared" si="2"/>
        <v>0</v>
      </c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</row>
    <row r="80" s="36" customFormat="1" ht="46.5" customHeight="1" spans="1:7">
      <c r="A80" s="63" t="s">
        <v>68</v>
      </c>
      <c r="B80" s="64"/>
      <c r="C80" s="64"/>
      <c r="D80" s="64"/>
      <c r="E80" s="61">
        <v>900</v>
      </c>
      <c r="F80" s="64"/>
      <c r="G80" s="62">
        <f t="shared" si="2"/>
        <v>0</v>
      </c>
    </row>
    <row r="81" s="36" customFormat="1" ht="42.75" customHeight="1" spans="1:7">
      <c r="A81" s="63" t="s">
        <v>69</v>
      </c>
      <c r="B81" s="64"/>
      <c r="C81" s="64"/>
      <c r="D81" s="64"/>
      <c r="E81" s="61">
        <v>123.86</v>
      </c>
      <c r="F81" s="64"/>
      <c r="G81" s="62">
        <f t="shared" si="2"/>
        <v>0</v>
      </c>
    </row>
    <row r="82" s="36" customFormat="1" ht="39.75" customHeight="1" spans="1:7">
      <c r="A82" s="63" t="s">
        <v>71</v>
      </c>
      <c r="B82" s="64"/>
      <c r="C82" s="64"/>
      <c r="D82" s="64"/>
      <c r="E82" s="61">
        <v>84.65</v>
      </c>
      <c r="F82" s="64"/>
      <c r="G82" s="62">
        <f t="shared" si="2"/>
        <v>0</v>
      </c>
    </row>
    <row r="83" s="36" customFormat="1" ht="42.75" customHeight="1" spans="1:7">
      <c r="A83" s="63" t="s">
        <v>72</v>
      </c>
      <c r="B83" s="64"/>
      <c r="C83" s="64"/>
      <c r="D83" s="64"/>
      <c r="E83" s="61">
        <v>124.92</v>
      </c>
      <c r="F83" s="64"/>
      <c r="G83" s="62">
        <f t="shared" si="2"/>
        <v>0</v>
      </c>
    </row>
    <row r="84" s="36" customFormat="1" ht="33.75" customHeight="1" spans="1:7">
      <c r="A84" s="63" t="s">
        <v>73</v>
      </c>
      <c r="B84" s="64"/>
      <c r="C84" s="64"/>
      <c r="D84" s="64"/>
      <c r="E84" s="61">
        <v>14.6</v>
      </c>
      <c r="F84" s="64"/>
      <c r="G84" s="62">
        <f t="shared" si="2"/>
        <v>0</v>
      </c>
    </row>
    <row r="85" s="36" customFormat="1" ht="33" customHeight="1" spans="1:7">
      <c r="A85" s="63" t="s">
        <v>77</v>
      </c>
      <c r="B85" s="64"/>
      <c r="C85" s="60">
        <v>4000</v>
      </c>
      <c r="D85" s="60"/>
      <c r="E85" s="64"/>
      <c r="F85" s="64"/>
      <c r="G85" s="62">
        <f t="shared" si="2"/>
        <v>0</v>
      </c>
    </row>
    <row r="86" ht="30.75" customHeight="1" spans="1:7">
      <c r="A86" s="63" t="s">
        <v>79</v>
      </c>
      <c r="B86" s="64"/>
      <c r="C86" s="64"/>
      <c r="D86" s="64"/>
      <c r="E86" s="61">
        <v>479.99</v>
      </c>
      <c r="F86" s="64"/>
      <c r="G86" s="62">
        <f t="shared" si="2"/>
        <v>0</v>
      </c>
    </row>
    <row r="87" ht="39" customHeight="1" spans="1:7">
      <c r="A87" s="63" t="s">
        <v>80</v>
      </c>
      <c r="B87" s="64"/>
      <c r="C87" s="64"/>
      <c r="D87" s="64"/>
      <c r="E87" s="61">
        <v>33.05</v>
      </c>
      <c r="F87" s="64"/>
      <c r="G87" s="62">
        <f t="shared" si="2"/>
        <v>0</v>
      </c>
    </row>
    <row r="88" ht="36.75" customHeight="1" spans="1:7">
      <c r="A88" s="63" t="s">
        <v>82</v>
      </c>
      <c r="B88" s="60">
        <v>1791.26</v>
      </c>
      <c r="C88" s="60">
        <v>6250</v>
      </c>
      <c r="D88" s="60"/>
      <c r="E88" s="61">
        <v>978.05</v>
      </c>
      <c r="F88" s="61">
        <v>54.6</v>
      </c>
      <c r="G88" s="62">
        <f t="shared" si="2"/>
        <v>15.6488</v>
      </c>
    </row>
    <row r="89" ht="33.75" customHeight="1" spans="1:7">
      <c r="A89" s="63" t="s">
        <v>83</v>
      </c>
      <c r="B89" s="60">
        <v>3956.75</v>
      </c>
      <c r="C89" s="60">
        <v>20000</v>
      </c>
      <c r="D89" s="60"/>
      <c r="E89" s="61">
        <v>430.5</v>
      </c>
      <c r="F89" s="61">
        <v>10.88</v>
      </c>
      <c r="G89" s="62">
        <f t="shared" si="2"/>
        <v>2.1525</v>
      </c>
    </row>
    <row r="90" ht="34.5" customHeight="1" spans="1:7">
      <c r="A90" s="63" t="s">
        <v>85</v>
      </c>
      <c r="B90" s="64"/>
      <c r="C90" s="64"/>
      <c r="D90" s="64"/>
      <c r="E90" s="61">
        <v>114.43</v>
      </c>
      <c r="F90" s="64"/>
      <c r="G90" s="62">
        <f t="shared" si="2"/>
        <v>0</v>
      </c>
    </row>
    <row r="91" ht="45" customHeight="1" spans="1:7">
      <c r="A91" s="63" t="s">
        <v>86</v>
      </c>
      <c r="B91" s="64"/>
      <c r="C91" s="60">
        <v>2200</v>
      </c>
      <c r="D91" s="60"/>
      <c r="E91" s="61">
        <v>63.39</v>
      </c>
      <c r="F91" s="64"/>
      <c r="G91" s="62">
        <f t="shared" si="2"/>
        <v>2.88136363636364</v>
      </c>
    </row>
    <row r="92" ht="41.25" customHeight="1" spans="1:7">
      <c r="A92" s="63" t="s">
        <v>91</v>
      </c>
      <c r="B92" s="64"/>
      <c r="C92" s="64"/>
      <c r="D92" s="64"/>
      <c r="E92" s="60">
        <v>1562.5</v>
      </c>
      <c r="F92" s="64"/>
      <c r="G92" s="62">
        <f t="shared" si="2"/>
        <v>0</v>
      </c>
    </row>
    <row r="93" ht="30.75" customHeight="1" spans="1:7">
      <c r="A93" s="63" t="s">
        <v>106</v>
      </c>
      <c r="B93" s="61">
        <v>218.06</v>
      </c>
      <c r="C93" s="64"/>
      <c r="D93" s="64"/>
      <c r="E93" s="64"/>
      <c r="F93" s="64"/>
      <c r="G93" s="62">
        <f t="shared" si="2"/>
        <v>0</v>
      </c>
    </row>
    <row r="94" ht="33" customHeight="1" spans="1:7">
      <c r="A94" s="63" t="s">
        <v>108</v>
      </c>
      <c r="B94" s="60">
        <v>2500</v>
      </c>
      <c r="C94" s="64"/>
      <c r="D94" s="64"/>
      <c r="E94" s="64"/>
      <c r="F94" s="64"/>
      <c r="G94" s="62">
        <f t="shared" si="2"/>
        <v>0</v>
      </c>
    </row>
    <row r="95" ht="41.25" customHeight="1" spans="1:7">
      <c r="A95" s="63" t="s">
        <v>109</v>
      </c>
      <c r="B95" s="64"/>
      <c r="C95" s="60">
        <v>6000</v>
      </c>
      <c r="D95" s="60"/>
      <c r="E95" s="64"/>
      <c r="F95" s="64"/>
      <c r="G95" s="62">
        <f t="shared" si="2"/>
        <v>0</v>
      </c>
    </row>
    <row r="96" ht="53.25" customHeight="1" spans="1:7">
      <c r="A96" s="63" t="s">
        <v>112</v>
      </c>
      <c r="B96" s="64"/>
      <c r="C96" s="60">
        <v>6000</v>
      </c>
      <c r="D96" s="60"/>
      <c r="E96" s="64"/>
      <c r="F96" s="64"/>
      <c r="G96" s="62">
        <f t="shared" si="2"/>
        <v>0</v>
      </c>
    </row>
    <row r="97" ht="45.75" customHeight="1" spans="1:7">
      <c r="A97" s="63" t="s">
        <v>115</v>
      </c>
      <c r="B97" s="64"/>
      <c r="C97" s="64"/>
      <c r="D97" s="64"/>
      <c r="E97" s="61">
        <v>20.33</v>
      </c>
      <c r="F97" s="64"/>
      <c r="G97" s="62">
        <f t="shared" si="2"/>
        <v>0</v>
      </c>
    </row>
    <row r="98" ht="29.25" customHeight="1" spans="1:7">
      <c r="A98" s="63" t="s">
        <v>121</v>
      </c>
      <c r="B98" s="64"/>
      <c r="C98" s="60">
        <v>5000</v>
      </c>
      <c r="D98" s="60"/>
      <c r="E98" s="64"/>
      <c r="F98" s="64"/>
      <c r="G98" s="62">
        <f t="shared" si="2"/>
        <v>0</v>
      </c>
    </row>
    <row r="99" ht="39.75" customHeight="1" spans="1:7">
      <c r="A99" s="63" t="s">
        <v>124</v>
      </c>
      <c r="B99" s="64"/>
      <c r="C99" s="64"/>
      <c r="D99" s="64"/>
      <c r="E99" s="60">
        <v>2221.57</v>
      </c>
      <c r="F99" s="64"/>
      <c r="G99" s="62">
        <f t="shared" si="2"/>
        <v>0</v>
      </c>
    </row>
    <row r="100" s="34" customFormat="1" ht="33.75" customHeight="1" spans="1:58">
      <c r="A100" s="59" t="s">
        <v>125</v>
      </c>
      <c r="B100" s="61">
        <v>378.38</v>
      </c>
      <c r="C100" s="61">
        <v>0</v>
      </c>
      <c r="D100" s="61"/>
      <c r="E100" s="61">
        <v>775.14</v>
      </c>
      <c r="F100" s="61">
        <v>204.86</v>
      </c>
      <c r="G100" s="62">
        <f t="shared" si="2"/>
        <v>0</v>
      </c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</row>
    <row r="101" s="35" customFormat="1" ht="36.75" customHeight="1" spans="1:7">
      <c r="A101" s="63" t="s">
        <v>126</v>
      </c>
      <c r="B101" s="61">
        <v>378.38</v>
      </c>
      <c r="C101" s="64"/>
      <c r="D101" s="64"/>
      <c r="E101" s="61">
        <v>775.14</v>
      </c>
      <c r="F101" s="61">
        <v>204.86</v>
      </c>
      <c r="G101" s="62">
        <f t="shared" si="2"/>
        <v>0</v>
      </c>
    </row>
    <row r="102" s="35" customFormat="1" ht="42.75" customHeight="1" spans="1:7">
      <c r="A102" s="59" t="s">
        <v>127</v>
      </c>
      <c r="B102" s="61">
        <v>0</v>
      </c>
      <c r="C102" s="60">
        <v>8500</v>
      </c>
      <c r="D102" s="60"/>
      <c r="E102" s="60">
        <v>23000</v>
      </c>
      <c r="F102" s="61">
        <v>0</v>
      </c>
      <c r="G102" s="62">
        <f t="shared" si="2"/>
        <v>270.588235294118</v>
      </c>
    </row>
    <row r="103" ht="38.25" customHeight="1" spans="1:7">
      <c r="A103" s="63" t="s">
        <v>128</v>
      </c>
      <c r="B103" s="64"/>
      <c r="C103" s="60">
        <v>5000</v>
      </c>
      <c r="D103" s="60"/>
      <c r="E103" s="64"/>
      <c r="F103" s="64"/>
      <c r="G103" s="62">
        <f t="shared" si="2"/>
        <v>0</v>
      </c>
    </row>
    <row r="104" ht="33.75" customHeight="1" spans="1:7">
      <c r="A104" s="63" t="s">
        <v>129</v>
      </c>
      <c r="B104" s="64"/>
      <c r="C104" s="60">
        <v>2500</v>
      </c>
      <c r="D104" s="60"/>
      <c r="E104" s="64"/>
      <c r="F104" s="64"/>
      <c r="G104" s="62">
        <f t="shared" si="2"/>
        <v>0</v>
      </c>
    </row>
    <row r="105" ht="30.75" customHeight="1" spans="1:7">
      <c r="A105" s="63" t="s">
        <v>131</v>
      </c>
      <c r="B105" s="64"/>
      <c r="C105" s="60">
        <v>1000</v>
      </c>
      <c r="D105" s="60"/>
      <c r="E105" s="64"/>
      <c r="F105" s="64"/>
      <c r="G105" s="62">
        <f t="shared" si="2"/>
        <v>0</v>
      </c>
    </row>
    <row r="106" ht="45" customHeight="1" spans="1:7">
      <c r="A106" s="63" t="s">
        <v>132</v>
      </c>
      <c r="B106" s="64"/>
      <c r="C106" s="64"/>
      <c r="D106" s="64"/>
      <c r="E106" s="60">
        <v>23000</v>
      </c>
      <c r="F106" s="64"/>
      <c r="G106" s="62">
        <f t="shared" si="2"/>
        <v>0</v>
      </c>
    </row>
    <row r="107" ht="56.25" customHeight="1" spans="1:7">
      <c r="A107" s="58" t="s">
        <v>140</v>
      </c>
      <c r="B107" s="51">
        <v>12469</v>
      </c>
      <c r="C107" s="50"/>
      <c r="D107" s="50"/>
      <c r="E107" s="50"/>
      <c r="F107" s="50"/>
      <c r="G107" s="53">
        <f t="shared" si="2"/>
        <v>0</v>
      </c>
    </row>
    <row r="108" ht="33.75" customHeight="1" spans="1:7">
      <c r="A108" s="59" t="s">
        <v>66</v>
      </c>
      <c r="B108" s="61">
        <v>0</v>
      </c>
      <c r="C108" s="61">
        <v>0</v>
      </c>
      <c r="D108" s="61">
        <v>0</v>
      </c>
      <c r="E108" s="61">
        <v>0</v>
      </c>
      <c r="F108" s="61">
        <v>0</v>
      </c>
      <c r="G108" s="62">
        <f t="shared" si="2"/>
        <v>0</v>
      </c>
    </row>
    <row r="109" ht="51.75" customHeight="1" spans="1:7">
      <c r="A109" s="63" t="s">
        <v>70</v>
      </c>
      <c r="B109" s="64"/>
      <c r="C109" s="64"/>
      <c r="D109" s="64"/>
      <c r="E109" s="64"/>
      <c r="F109" s="64"/>
      <c r="G109" s="62">
        <f t="shared" si="2"/>
        <v>0</v>
      </c>
    </row>
    <row r="110" ht="38.25" customHeight="1" spans="1:7">
      <c r="A110" s="63" t="s">
        <v>72</v>
      </c>
      <c r="B110" s="64"/>
      <c r="C110" s="64"/>
      <c r="D110" s="64"/>
      <c r="E110" s="64"/>
      <c r="F110" s="64"/>
      <c r="G110" s="62">
        <f t="shared" si="2"/>
        <v>0</v>
      </c>
    </row>
    <row r="111" s="36" customFormat="1" ht="30.75" customHeight="1" spans="1:7">
      <c r="A111" s="63" t="s">
        <v>83</v>
      </c>
      <c r="B111" s="64"/>
      <c r="C111" s="64"/>
      <c r="D111" s="64"/>
      <c r="E111" s="64"/>
      <c r="F111" s="64"/>
      <c r="G111" s="62">
        <f t="shared" si="2"/>
        <v>0</v>
      </c>
    </row>
    <row r="112" ht="38.25" customHeight="1" spans="1:7">
      <c r="A112" s="59" t="s">
        <v>127</v>
      </c>
      <c r="B112" s="61">
        <v>0</v>
      </c>
      <c r="C112" s="61">
        <v>0</v>
      </c>
      <c r="D112" s="61">
        <v>0</v>
      </c>
      <c r="E112" s="61">
        <v>0</v>
      </c>
      <c r="F112" s="61">
        <v>0</v>
      </c>
      <c r="G112" s="62">
        <f t="shared" si="2"/>
        <v>0</v>
      </c>
    </row>
    <row r="113" s="37" customFormat="1" ht="46.5" hidden="1" customHeight="1" spans="1:7">
      <c r="A113" s="63" t="s">
        <v>132</v>
      </c>
      <c r="B113" s="64"/>
      <c r="C113" s="64"/>
      <c r="D113" s="64"/>
      <c r="E113" s="64"/>
      <c r="F113" s="64"/>
      <c r="G113" s="62">
        <f t="shared" si="2"/>
        <v>0</v>
      </c>
    </row>
    <row r="114" s="37" customFormat="1" ht="58.5" hidden="1" customHeight="1" spans="1:7">
      <c r="A114" s="59" t="s">
        <v>133</v>
      </c>
      <c r="B114" s="60">
        <v>12469</v>
      </c>
      <c r="C114" s="61">
        <v>0</v>
      </c>
      <c r="D114" s="61">
        <v>0</v>
      </c>
      <c r="E114" s="61">
        <v>0</v>
      </c>
      <c r="F114" s="61">
        <v>0</v>
      </c>
      <c r="G114" s="62">
        <f t="shared" si="2"/>
        <v>0</v>
      </c>
    </row>
    <row r="115" s="37" customFormat="1" ht="25.5" hidden="1" spans="1:7">
      <c r="A115" s="63" t="s">
        <v>134</v>
      </c>
      <c r="B115" s="60">
        <v>12469</v>
      </c>
      <c r="C115" s="64"/>
      <c r="D115" s="64"/>
      <c r="E115" s="64"/>
      <c r="F115" s="64"/>
      <c r="G115" s="62">
        <f t="shared" si="2"/>
        <v>0</v>
      </c>
    </row>
    <row r="116" s="37" customFormat="1" ht="25.5" spans="1:7">
      <c r="A116" s="58" t="s">
        <v>138</v>
      </c>
      <c r="B116" s="51">
        <v>2774.38</v>
      </c>
      <c r="C116" s="51">
        <v>5500</v>
      </c>
      <c r="D116" s="51"/>
      <c r="E116" s="51">
        <v>1206.25</v>
      </c>
      <c r="F116" s="52">
        <v>43.48</v>
      </c>
      <c r="G116" s="53">
        <f t="shared" si="2"/>
        <v>21.9318181818182</v>
      </c>
    </row>
    <row r="117" ht="39.75" customHeight="1" spans="1:7">
      <c r="A117" s="59" t="s">
        <v>66</v>
      </c>
      <c r="B117" s="61">
        <v>774.38</v>
      </c>
      <c r="C117" s="60">
        <v>5500</v>
      </c>
      <c r="D117" s="60"/>
      <c r="E117" s="60">
        <v>1206.25</v>
      </c>
      <c r="F117" s="61">
        <v>155.77</v>
      </c>
      <c r="G117" s="62">
        <f t="shared" si="2"/>
        <v>21.9318181818182</v>
      </c>
    </row>
    <row r="118" ht="46.5" customHeight="1" spans="1:7">
      <c r="A118" s="63" t="s">
        <v>83</v>
      </c>
      <c r="B118" s="61">
        <v>774.38</v>
      </c>
      <c r="C118" s="60">
        <v>5500</v>
      </c>
      <c r="D118" s="60"/>
      <c r="E118" s="60">
        <v>1206.25</v>
      </c>
      <c r="F118" s="61">
        <v>155.77</v>
      </c>
      <c r="G118" s="62">
        <f t="shared" si="2"/>
        <v>21.9318181818182</v>
      </c>
    </row>
    <row r="119" ht="38.25" customHeight="1" spans="1:7">
      <c r="A119" s="59" t="s">
        <v>127</v>
      </c>
      <c r="B119" s="60">
        <v>2000</v>
      </c>
      <c r="C119" s="61">
        <v>0</v>
      </c>
      <c r="D119" s="61">
        <v>0</v>
      </c>
      <c r="E119" s="61">
        <v>0</v>
      </c>
      <c r="F119" s="61">
        <v>0</v>
      </c>
      <c r="G119" s="62">
        <f t="shared" si="2"/>
        <v>0</v>
      </c>
    </row>
    <row r="120" ht="38.25" customHeight="1" spans="1:7">
      <c r="A120" s="63" t="s">
        <v>132</v>
      </c>
      <c r="B120" s="60">
        <v>2000</v>
      </c>
      <c r="C120" s="64"/>
      <c r="D120" s="64"/>
      <c r="E120" s="64"/>
      <c r="F120" s="64"/>
      <c r="G120" s="62">
        <f t="shared" si="2"/>
        <v>0</v>
      </c>
    </row>
    <row r="121" ht="47.25" customHeight="1" spans="1:7">
      <c r="A121" s="65" t="s">
        <v>141</v>
      </c>
      <c r="B121" s="64"/>
      <c r="C121" s="64"/>
      <c r="D121" s="64"/>
      <c r="E121" s="60">
        <v>21403.71</v>
      </c>
      <c r="F121" s="64"/>
      <c r="G121" s="62">
        <f t="shared" si="2"/>
        <v>0</v>
      </c>
    </row>
    <row r="122" ht="39.75" customHeight="1" spans="1:7">
      <c r="A122" s="59" t="s">
        <v>66</v>
      </c>
      <c r="B122" s="61">
        <v>0</v>
      </c>
      <c r="C122" s="61">
        <v>0</v>
      </c>
      <c r="D122" s="61">
        <v>0</v>
      </c>
      <c r="E122" s="60">
        <v>3853.71</v>
      </c>
      <c r="F122" s="61">
        <v>0</v>
      </c>
      <c r="G122" s="62">
        <f t="shared" si="2"/>
        <v>0</v>
      </c>
    </row>
    <row r="123" ht="54" customHeight="1" spans="1:7">
      <c r="A123" s="63" t="s">
        <v>70</v>
      </c>
      <c r="B123" s="64"/>
      <c r="C123" s="64"/>
      <c r="D123" s="64"/>
      <c r="E123" s="61">
        <v>450</v>
      </c>
      <c r="F123" s="64"/>
      <c r="G123" s="62">
        <f t="shared" si="2"/>
        <v>0</v>
      </c>
    </row>
    <row r="124" ht="45.75" customHeight="1" spans="1:7">
      <c r="A124" s="63" t="s">
        <v>72</v>
      </c>
      <c r="B124" s="64"/>
      <c r="C124" s="64"/>
      <c r="D124" s="64"/>
      <c r="E124" s="60">
        <v>1369.33</v>
      </c>
      <c r="F124" s="64"/>
      <c r="G124" s="62">
        <f t="shared" si="2"/>
        <v>0</v>
      </c>
    </row>
    <row r="125" ht="36.75" customHeight="1" spans="1:7">
      <c r="A125" s="63" t="s">
        <v>83</v>
      </c>
      <c r="B125" s="64"/>
      <c r="C125" s="64"/>
      <c r="D125" s="64"/>
      <c r="E125" s="60">
        <v>2034.38</v>
      </c>
      <c r="F125" s="64"/>
      <c r="G125" s="62">
        <f t="shared" si="2"/>
        <v>0</v>
      </c>
    </row>
    <row r="126" ht="43.5" customHeight="1" spans="1:7">
      <c r="A126" s="59" t="s">
        <v>127</v>
      </c>
      <c r="B126" s="61">
        <v>0</v>
      </c>
      <c r="C126" s="61">
        <v>0</v>
      </c>
      <c r="D126" s="61">
        <v>0</v>
      </c>
      <c r="E126" s="60">
        <v>17550</v>
      </c>
      <c r="F126" s="61">
        <v>0</v>
      </c>
      <c r="G126" s="62">
        <f t="shared" si="2"/>
        <v>0</v>
      </c>
    </row>
    <row r="127" ht="45.75" customHeight="1" spans="1:7">
      <c r="A127" s="63" t="s">
        <v>131</v>
      </c>
      <c r="B127" s="64"/>
      <c r="C127" s="64"/>
      <c r="D127" s="64"/>
      <c r="E127" s="60">
        <v>15750</v>
      </c>
      <c r="F127" s="64"/>
      <c r="G127" s="62">
        <f t="shared" si="2"/>
        <v>0</v>
      </c>
    </row>
    <row r="128" ht="51" customHeight="1" spans="1:7">
      <c r="A128" s="63" t="s">
        <v>132</v>
      </c>
      <c r="B128" s="64"/>
      <c r="C128" s="64"/>
      <c r="D128" s="64"/>
      <c r="E128" s="60">
        <v>1800</v>
      </c>
      <c r="F128" s="64"/>
      <c r="G128" s="62">
        <f t="shared" si="2"/>
        <v>0</v>
      </c>
    </row>
    <row r="129" ht="54" customHeight="1" spans="1:7">
      <c r="A129" s="54" t="s">
        <v>145</v>
      </c>
      <c r="B129" s="55">
        <v>28083.49</v>
      </c>
      <c r="C129" s="55">
        <v>176475</v>
      </c>
      <c r="D129" s="55"/>
      <c r="E129" s="55">
        <v>52526.31</v>
      </c>
      <c r="F129" s="56">
        <v>187.04</v>
      </c>
      <c r="G129" s="62">
        <f t="shared" si="2"/>
        <v>29.7641648958776</v>
      </c>
    </row>
    <row r="130" ht="51" customHeight="1" spans="1:7">
      <c r="A130" s="58" t="s">
        <v>139</v>
      </c>
      <c r="B130" s="51">
        <v>24738.97</v>
      </c>
      <c r="C130" s="51">
        <v>124000</v>
      </c>
      <c r="D130" s="51"/>
      <c r="E130" s="51">
        <v>43142.73</v>
      </c>
      <c r="F130" s="52">
        <v>174.39</v>
      </c>
      <c r="G130" s="53">
        <f t="shared" si="2"/>
        <v>34.7925241935484</v>
      </c>
    </row>
    <row r="131" ht="41.25" customHeight="1" spans="1:7">
      <c r="A131" s="59" t="s">
        <v>66</v>
      </c>
      <c r="B131" s="60">
        <v>24098.97</v>
      </c>
      <c r="C131" s="60">
        <v>122750</v>
      </c>
      <c r="D131" s="60"/>
      <c r="E131" s="60">
        <v>43142.73</v>
      </c>
      <c r="F131" s="61">
        <v>179.02</v>
      </c>
      <c r="G131" s="62">
        <f t="shared" si="2"/>
        <v>35.1468268839104</v>
      </c>
    </row>
    <row r="132" ht="51" customHeight="1" spans="1:7">
      <c r="A132" s="63" t="s">
        <v>67</v>
      </c>
      <c r="B132" s="61">
        <v>180</v>
      </c>
      <c r="C132" s="60">
        <v>1890</v>
      </c>
      <c r="D132" s="60"/>
      <c r="E132" s="61">
        <v>150</v>
      </c>
      <c r="F132" s="61">
        <v>83.33</v>
      </c>
      <c r="G132" s="62">
        <f t="shared" si="2"/>
        <v>7.93650793650794</v>
      </c>
    </row>
    <row r="133" ht="56.25" customHeight="1" spans="1:7">
      <c r="A133" s="63" t="s">
        <v>69</v>
      </c>
      <c r="B133" s="61">
        <v>236.7</v>
      </c>
      <c r="C133" s="60">
        <v>4900</v>
      </c>
      <c r="D133" s="60"/>
      <c r="E133" s="61">
        <v>320</v>
      </c>
      <c r="F133" s="61">
        <v>135.19</v>
      </c>
      <c r="G133" s="62">
        <f t="shared" si="2"/>
        <v>6.53061224489796</v>
      </c>
    </row>
    <row r="134" ht="51" customHeight="1" spans="1:7">
      <c r="A134" s="63" t="s">
        <v>71</v>
      </c>
      <c r="B134" s="61">
        <v>130.64</v>
      </c>
      <c r="C134" s="60">
        <v>2800</v>
      </c>
      <c r="D134" s="60"/>
      <c r="E134" s="61">
        <v>41.64</v>
      </c>
      <c r="F134" s="61">
        <v>31.87</v>
      </c>
      <c r="G134" s="62">
        <f t="shared" si="2"/>
        <v>1.48714285714286</v>
      </c>
    </row>
    <row r="135" ht="54" customHeight="1" spans="1:7">
      <c r="A135" s="63" t="s">
        <v>85</v>
      </c>
      <c r="B135" s="64"/>
      <c r="C135" s="60">
        <v>2100</v>
      </c>
      <c r="D135" s="60"/>
      <c r="E135" s="64"/>
      <c r="F135" s="64"/>
      <c r="G135" s="62">
        <f t="shared" si="2"/>
        <v>0</v>
      </c>
    </row>
    <row r="136" ht="44.25" customHeight="1" spans="1:7">
      <c r="A136" s="63" t="s">
        <v>91</v>
      </c>
      <c r="B136" s="60">
        <v>4510</v>
      </c>
      <c r="C136" s="60">
        <v>7830</v>
      </c>
      <c r="D136" s="60"/>
      <c r="E136" s="61">
        <v>990</v>
      </c>
      <c r="F136" s="61">
        <v>21.95</v>
      </c>
      <c r="G136" s="62">
        <f t="shared" si="2"/>
        <v>12.6436781609195</v>
      </c>
    </row>
    <row r="137" ht="41.25" customHeight="1" spans="1:7">
      <c r="A137" s="63" t="s">
        <v>98</v>
      </c>
      <c r="B137" s="61">
        <v>172.5</v>
      </c>
      <c r="C137" s="60">
        <v>6900</v>
      </c>
      <c r="D137" s="60"/>
      <c r="E137" s="61">
        <v>580</v>
      </c>
      <c r="F137" s="61">
        <v>336.23</v>
      </c>
      <c r="G137" s="62">
        <f t="shared" si="2"/>
        <v>8.40579710144928</v>
      </c>
    </row>
    <row r="138" ht="41.25" customHeight="1" spans="1:7">
      <c r="A138" s="63" t="s">
        <v>99</v>
      </c>
      <c r="B138" s="64"/>
      <c r="C138" s="60">
        <v>3215</v>
      </c>
      <c r="D138" s="60"/>
      <c r="E138" s="60">
        <v>1952.82</v>
      </c>
      <c r="F138" s="64"/>
      <c r="G138" s="62">
        <f t="shared" si="2"/>
        <v>60.7409020217729</v>
      </c>
    </row>
    <row r="139" ht="43.5" customHeight="1" spans="1:7">
      <c r="A139" s="63" t="s">
        <v>106</v>
      </c>
      <c r="B139" s="60">
        <v>5852.36</v>
      </c>
      <c r="C139" s="60">
        <v>19355</v>
      </c>
      <c r="D139" s="60"/>
      <c r="E139" s="60">
        <v>3927.24</v>
      </c>
      <c r="F139" s="61">
        <v>67.11</v>
      </c>
      <c r="G139" s="62">
        <f t="shared" ref="G139:G170" si="3">IFERROR(E139/C139,)*100</f>
        <v>20.2905709119091</v>
      </c>
    </row>
    <row r="140" ht="46.5" customHeight="1" spans="1:7">
      <c r="A140" s="63" t="s">
        <v>112</v>
      </c>
      <c r="B140" s="60">
        <v>3352.01</v>
      </c>
      <c r="C140" s="60">
        <v>19820</v>
      </c>
      <c r="D140" s="60"/>
      <c r="E140" s="60">
        <v>13127.59</v>
      </c>
      <c r="F140" s="61">
        <v>391.63</v>
      </c>
      <c r="G140" s="62">
        <f t="shared" si="3"/>
        <v>66.2340565085772</v>
      </c>
    </row>
    <row r="141" ht="57" customHeight="1" spans="1:7">
      <c r="A141" s="63" t="s">
        <v>115</v>
      </c>
      <c r="B141" s="60">
        <v>3994.38</v>
      </c>
      <c r="C141" s="60">
        <v>15575</v>
      </c>
      <c r="D141" s="60"/>
      <c r="E141" s="60">
        <v>10494.07</v>
      </c>
      <c r="F141" s="61">
        <v>262.72</v>
      </c>
      <c r="G141" s="62">
        <f t="shared" si="3"/>
        <v>67.3776565008026</v>
      </c>
    </row>
    <row r="142" ht="41.25" customHeight="1" spans="1:7">
      <c r="A142" s="63" t="s">
        <v>116</v>
      </c>
      <c r="B142" s="60">
        <v>2516.26</v>
      </c>
      <c r="C142" s="60">
        <v>2040</v>
      </c>
      <c r="D142" s="60"/>
      <c r="E142" s="61">
        <v>880.48</v>
      </c>
      <c r="F142" s="61">
        <v>34.99</v>
      </c>
      <c r="G142" s="62">
        <f t="shared" si="3"/>
        <v>43.1607843137255</v>
      </c>
    </row>
    <row r="143" ht="38.25" customHeight="1" spans="1:7">
      <c r="A143" s="63" t="s">
        <v>117</v>
      </c>
      <c r="B143" s="61">
        <v>160</v>
      </c>
      <c r="C143" s="60">
        <v>3520</v>
      </c>
      <c r="D143" s="60"/>
      <c r="E143" s="61">
        <v>495.3</v>
      </c>
      <c r="F143" s="61">
        <v>309.56</v>
      </c>
      <c r="G143" s="62">
        <f t="shared" si="3"/>
        <v>14.0710227272727</v>
      </c>
    </row>
    <row r="144" ht="57" customHeight="1" spans="1:7">
      <c r="A144" s="63" t="s">
        <v>120</v>
      </c>
      <c r="B144" s="60">
        <v>1406.7</v>
      </c>
      <c r="C144" s="60">
        <v>23600</v>
      </c>
      <c r="D144" s="60"/>
      <c r="E144" s="60">
        <v>9345.13</v>
      </c>
      <c r="F144" s="61">
        <v>664.33</v>
      </c>
      <c r="G144" s="62">
        <f t="shared" si="3"/>
        <v>39.5980084745763</v>
      </c>
    </row>
    <row r="145" ht="45.75" customHeight="1" spans="1:7">
      <c r="A145" s="63" t="s">
        <v>121</v>
      </c>
      <c r="B145" s="60">
        <v>1587.42</v>
      </c>
      <c r="C145" s="60">
        <v>9155</v>
      </c>
      <c r="D145" s="60"/>
      <c r="E145" s="61">
        <v>838.46</v>
      </c>
      <c r="F145" s="61">
        <v>52.82</v>
      </c>
      <c r="G145" s="62">
        <f t="shared" si="3"/>
        <v>9.15849262697979</v>
      </c>
    </row>
    <row r="146" ht="45.75" customHeight="1" spans="1:7">
      <c r="A146" s="63" t="s">
        <v>122</v>
      </c>
      <c r="B146" s="64"/>
      <c r="C146" s="61">
        <v>50</v>
      </c>
      <c r="D146" s="61"/>
      <c r="E146" s="64"/>
      <c r="F146" s="64"/>
      <c r="G146" s="62">
        <f t="shared" si="3"/>
        <v>0</v>
      </c>
    </row>
    <row r="147" ht="51" customHeight="1" spans="1:7">
      <c r="A147" s="59" t="s">
        <v>127</v>
      </c>
      <c r="B147" s="61">
        <v>640</v>
      </c>
      <c r="C147" s="60">
        <v>1250</v>
      </c>
      <c r="D147" s="60"/>
      <c r="E147" s="61">
        <v>0</v>
      </c>
      <c r="F147" s="61">
        <v>0</v>
      </c>
      <c r="G147" s="62">
        <f t="shared" si="3"/>
        <v>0</v>
      </c>
    </row>
    <row r="148" ht="48" customHeight="1" spans="1:7">
      <c r="A148" s="63" t="s">
        <v>131</v>
      </c>
      <c r="B148" s="61">
        <v>640</v>
      </c>
      <c r="C148" s="60">
        <v>1250</v>
      </c>
      <c r="D148" s="60"/>
      <c r="E148" s="64"/>
      <c r="F148" s="64"/>
      <c r="G148" s="62">
        <f t="shared" si="3"/>
        <v>0</v>
      </c>
    </row>
    <row r="149" ht="43.5" customHeight="1" spans="1:7">
      <c r="A149" s="58" t="s">
        <v>137</v>
      </c>
      <c r="B149" s="51">
        <v>1906.4</v>
      </c>
      <c r="C149" s="51">
        <v>37050</v>
      </c>
      <c r="D149" s="51"/>
      <c r="E149" s="51">
        <v>6971.08</v>
      </c>
      <c r="F149" s="52">
        <v>365.67</v>
      </c>
      <c r="G149" s="53">
        <f t="shared" si="3"/>
        <v>18.815330634278</v>
      </c>
    </row>
    <row r="150" ht="45" customHeight="1" spans="1:7">
      <c r="A150" s="59" t="s">
        <v>66</v>
      </c>
      <c r="B150" s="60">
        <v>1906.4</v>
      </c>
      <c r="C150" s="60">
        <v>27800</v>
      </c>
      <c r="D150" s="60"/>
      <c r="E150" s="60">
        <v>6971.08</v>
      </c>
      <c r="F150" s="61">
        <v>365.67</v>
      </c>
      <c r="G150" s="62">
        <f t="shared" si="3"/>
        <v>25.0758273381295</v>
      </c>
    </row>
    <row r="151" ht="51" customHeight="1" spans="1:7">
      <c r="A151" s="63" t="s">
        <v>67</v>
      </c>
      <c r="B151" s="64"/>
      <c r="C151" s="60">
        <v>1000</v>
      </c>
      <c r="D151" s="60"/>
      <c r="E151" s="61">
        <v>240</v>
      </c>
      <c r="F151" s="64"/>
      <c r="G151" s="62">
        <f t="shared" si="3"/>
        <v>24</v>
      </c>
    </row>
    <row r="152" ht="37.5" customHeight="1" spans="1:7">
      <c r="A152" s="63" t="s">
        <v>69</v>
      </c>
      <c r="B152" s="64"/>
      <c r="C152" s="60">
        <v>1000</v>
      </c>
      <c r="D152" s="60"/>
      <c r="E152" s="61">
        <v>340</v>
      </c>
      <c r="F152" s="64"/>
      <c r="G152" s="62">
        <f t="shared" si="3"/>
        <v>34</v>
      </c>
    </row>
    <row r="153" ht="43.5" customHeight="1" spans="1:7">
      <c r="A153" s="63" t="s">
        <v>71</v>
      </c>
      <c r="B153" s="64"/>
      <c r="C153" s="61">
        <v>500</v>
      </c>
      <c r="D153" s="61"/>
      <c r="E153" s="61">
        <v>112.3</v>
      </c>
      <c r="F153" s="64"/>
      <c r="G153" s="62">
        <f t="shared" si="3"/>
        <v>22.46</v>
      </c>
    </row>
    <row r="154" ht="49.5" customHeight="1" spans="1:7">
      <c r="A154" s="63" t="s">
        <v>76</v>
      </c>
      <c r="B154" s="64"/>
      <c r="C154" s="64"/>
      <c r="D154" s="64"/>
      <c r="E154" s="61">
        <v>904.46</v>
      </c>
      <c r="F154" s="64"/>
      <c r="G154" s="62">
        <f t="shared" si="3"/>
        <v>0</v>
      </c>
    </row>
    <row r="155" ht="39" customHeight="1" spans="1:7">
      <c r="A155" s="63" t="s">
        <v>82</v>
      </c>
      <c r="B155" s="64"/>
      <c r="C155" s="64"/>
      <c r="D155" s="64"/>
      <c r="E155" s="61">
        <v>12.45</v>
      </c>
      <c r="F155" s="64"/>
      <c r="G155" s="62">
        <f t="shared" si="3"/>
        <v>0</v>
      </c>
    </row>
    <row r="156" ht="44.25" customHeight="1" spans="1:7">
      <c r="A156" s="63" t="s">
        <v>98</v>
      </c>
      <c r="B156" s="64"/>
      <c r="C156" s="60">
        <v>5000</v>
      </c>
      <c r="D156" s="60"/>
      <c r="E156" s="64"/>
      <c r="F156" s="64"/>
      <c r="G156" s="62">
        <f t="shared" si="3"/>
        <v>0</v>
      </c>
    </row>
    <row r="157" ht="36.75" customHeight="1" spans="1:7">
      <c r="A157" s="63" t="s">
        <v>106</v>
      </c>
      <c r="B157" s="64"/>
      <c r="C157" s="60">
        <v>10000</v>
      </c>
      <c r="D157" s="60"/>
      <c r="E157" s="61">
        <v>261.81</v>
      </c>
      <c r="F157" s="64"/>
      <c r="G157" s="62">
        <f t="shared" si="3"/>
        <v>2.6181</v>
      </c>
    </row>
    <row r="158" ht="34.5" customHeight="1" spans="1:7">
      <c r="A158" s="63" t="s">
        <v>107</v>
      </c>
      <c r="B158" s="64"/>
      <c r="C158" s="64"/>
      <c r="D158" s="64"/>
      <c r="E158" s="61">
        <v>597.23</v>
      </c>
      <c r="F158" s="64"/>
      <c r="G158" s="62">
        <f t="shared" si="3"/>
        <v>0</v>
      </c>
    </row>
    <row r="159" ht="40.5" customHeight="1" spans="1:7">
      <c r="A159" s="63" t="s">
        <v>112</v>
      </c>
      <c r="B159" s="61">
        <v>170</v>
      </c>
      <c r="C159" s="60">
        <v>1500</v>
      </c>
      <c r="D159" s="60"/>
      <c r="E159" s="64"/>
      <c r="F159" s="64"/>
      <c r="G159" s="62">
        <f t="shared" si="3"/>
        <v>0</v>
      </c>
    </row>
    <row r="160" ht="45" customHeight="1" spans="1:7">
      <c r="A160" s="63" t="s">
        <v>115</v>
      </c>
      <c r="B160" s="61">
        <v>310</v>
      </c>
      <c r="C160" s="60">
        <v>3800</v>
      </c>
      <c r="D160" s="60"/>
      <c r="E160" s="60">
        <v>3947</v>
      </c>
      <c r="F160" s="60">
        <v>1273.23</v>
      </c>
      <c r="G160" s="62">
        <f t="shared" si="3"/>
        <v>103.868421052632</v>
      </c>
    </row>
    <row r="161" ht="43.5" customHeight="1" spans="1:7">
      <c r="A161" s="63" t="s">
        <v>116</v>
      </c>
      <c r="B161" s="61">
        <v>278.7</v>
      </c>
      <c r="C161" s="64"/>
      <c r="D161" s="64"/>
      <c r="E161" s="64"/>
      <c r="F161" s="64"/>
      <c r="G161" s="62">
        <f t="shared" si="3"/>
        <v>0</v>
      </c>
    </row>
    <row r="162" ht="43.5" customHeight="1" spans="1:7">
      <c r="A162" s="63" t="s">
        <v>117</v>
      </c>
      <c r="B162" s="61">
        <v>582.3</v>
      </c>
      <c r="C162" s="64"/>
      <c r="D162" s="64"/>
      <c r="E162" s="64"/>
      <c r="F162" s="64"/>
      <c r="G162" s="62">
        <f t="shared" si="3"/>
        <v>0</v>
      </c>
    </row>
    <row r="163" ht="36.75" customHeight="1" spans="1:7">
      <c r="A163" s="63" t="s">
        <v>121</v>
      </c>
      <c r="B163" s="61">
        <v>565.4</v>
      </c>
      <c r="C163" s="60">
        <v>5000</v>
      </c>
      <c r="D163" s="60"/>
      <c r="E163" s="61">
        <v>555.83</v>
      </c>
      <c r="F163" s="61">
        <v>98.31</v>
      </c>
      <c r="G163" s="62">
        <f t="shared" si="3"/>
        <v>11.1166</v>
      </c>
    </row>
    <row r="164" ht="48" customHeight="1" spans="1:7">
      <c r="A164" s="59" t="s">
        <v>127</v>
      </c>
      <c r="B164" s="61">
        <v>0</v>
      </c>
      <c r="C164" s="60">
        <v>9250</v>
      </c>
      <c r="D164" s="60"/>
      <c r="E164" s="61">
        <v>0</v>
      </c>
      <c r="F164" s="61">
        <v>0</v>
      </c>
      <c r="G164" s="62">
        <f t="shared" si="3"/>
        <v>0</v>
      </c>
    </row>
    <row r="165" ht="33" customHeight="1" spans="1:7">
      <c r="A165" s="63" t="s">
        <v>131</v>
      </c>
      <c r="B165" s="64"/>
      <c r="C165" s="60">
        <v>4250</v>
      </c>
      <c r="D165" s="60"/>
      <c r="E165" s="64"/>
      <c r="F165" s="64"/>
      <c r="G165" s="62">
        <f t="shared" si="3"/>
        <v>0</v>
      </c>
    </row>
    <row r="166" ht="36" customHeight="1" spans="1:7">
      <c r="A166" s="63" t="s">
        <v>132</v>
      </c>
      <c r="B166" s="64"/>
      <c r="C166" s="60">
        <v>5000</v>
      </c>
      <c r="D166" s="60"/>
      <c r="E166" s="64"/>
      <c r="F166" s="64"/>
      <c r="G166" s="62">
        <f t="shared" si="3"/>
        <v>0</v>
      </c>
    </row>
    <row r="167" ht="51" customHeight="1" spans="1:7">
      <c r="A167" s="65" t="s">
        <v>138</v>
      </c>
      <c r="B167" s="60">
        <v>1438.12</v>
      </c>
      <c r="C167" s="60">
        <v>15425</v>
      </c>
      <c r="D167" s="60"/>
      <c r="E167" s="60">
        <v>2412.5</v>
      </c>
      <c r="F167" s="61">
        <v>167.75</v>
      </c>
      <c r="G167" s="62">
        <f t="shared" si="3"/>
        <v>15.6401944894652</v>
      </c>
    </row>
    <row r="168" ht="29.25" customHeight="1" spans="1:7">
      <c r="A168" s="59" t="s">
        <v>66</v>
      </c>
      <c r="B168" s="60">
        <v>1438.12</v>
      </c>
      <c r="C168" s="60">
        <v>15425</v>
      </c>
      <c r="D168" s="60"/>
      <c r="E168" s="60">
        <v>2412.5</v>
      </c>
      <c r="F168" s="61">
        <v>167.75</v>
      </c>
      <c r="G168" s="62">
        <f t="shared" si="3"/>
        <v>15.6401944894652</v>
      </c>
    </row>
    <row r="169" ht="28.5" customHeight="1" spans="1:7">
      <c r="A169" s="63" t="s">
        <v>98</v>
      </c>
      <c r="B169" s="60">
        <v>1438.12</v>
      </c>
      <c r="C169" s="60">
        <v>10000</v>
      </c>
      <c r="D169" s="60"/>
      <c r="E169" s="60">
        <v>2412.5</v>
      </c>
      <c r="F169" s="61">
        <v>167.75</v>
      </c>
      <c r="G169" s="62">
        <f t="shared" si="3"/>
        <v>24.125</v>
      </c>
    </row>
    <row r="170" ht="41.25" customHeight="1" spans="1:7">
      <c r="A170" s="63" t="s">
        <v>112</v>
      </c>
      <c r="B170" s="64"/>
      <c r="C170" s="60">
        <v>5425</v>
      </c>
      <c r="D170" s="60"/>
      <c r="E170" s="64"/>
      <c r="F170" s="64"/>
      <c r="G170" s="62">
        <f t="shared" si="3"/>
        <v>0</v>
      </c>
    </row>
  </sheetData>
  <mergeCells count="2">
    <mergeCell ref="A1:G1"/>
    <mergeCell ref="A2:G2"/>
  </mergeCells>
  <pageMargins left="0.708661417322835" right="0.708661417322835" top="0.748031496062992" bottom="0.748031496062992" header="0.31496062992126" footer="0.31496062992126"/>
  <pageSetup paperSize="9" scale="64" orientation="landscape"/>
  <headerFooter/>
  <rowBreaks count="2" manualBreakCount="2">
    <brk id="77" max="8" man="1"/>
    <brk id="99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B3:D9"/>
  <sheetViews>
    <sheetView workbookViewId="0">
      <selection activeCell="A1" sqref="A1"/>
    </sheetView>
  </sheetViews>
  <sheetFormatPr defaultColWidth="9" defaultRowHeight="15" outlineLevelCol="3"/>
  <cols>
    <col min="1" max="1" width="9.14285714285714" style="29"/>
    <col min="2" max="2" width="35.5714285714286" style="29" customWidth="1"/>
    <col min="3" max="4" width="10.1428571428571" style="30" customWidth="1"/>
    <col min="5" max="16384" width="9.14285714285714" style="29"/>
  </cols>
  <sheetData>
    <row r="3" spans="2:4">
      <c r="B3" s="29" t="s">
        <v>146</v>
      </c>
      <c r="C3" s="30">
        <v>25000</v>
      </c>
      <c r="D3" s="30">
        <f>+C3/1.05</f>
        <v>23809.5238095238</v>
      </c>
    </row>
    <row r="4" spans="2:4">
      <c r="B4" s="29" t="s">
        <v>147</v>
      </c>
      <c r="C4" s="30">
        <v>70000</v>
      </c>
      <c r="D4" s="30">
        <f>+C4/1.13</f>
        <v>61946.9026548673</v>
      </c>
    </row>
    <row r="5" spans="2:4">
      <c r="B5" s="29" t="s">
        <v>148</v>
      </c>
      <c r="C5" s="30">
        <v>25000</v>
      </c>
      <c r="D5" s="30">
        <f>+C5/1.05</f>
        <v>23809.5238095238</v>
      </c>
    </row>
    <row r="6" spans="2:4">
      <c r="B6" s="29" t="s">
        <v>149</v>
      </c>
      <c r="C6" s="30">
        <v>129000</v>
      </c>
      <c r="D6" s="30">
        <f>+C6/1.25</f>
        <v>103200</v>
      </c>
    </row>
    <row r="7" spans="2:4">
      <c r="B7" s="29" t="s">
        <v>150</v>
      </c>
      <c r="C7" s="30">
        <v>50000</v>
      </c>
      <c r="D7" s="30">
        <f>+C7/1.25</f>
        <v>40000</v>
      </c>
    </row>
    <row r="8" spans="2:4">
      <c r="B8" s="29" t="s">
        <v>151</v>
      </c>
      <c r="C8" s="30">
        <v>170000</v>
      </c>
      <c r="D8" s="30">
        <f>+C8/1.13</f>
        <v>150442.477876106</v>
      </c>
    </row>
    <row r="9" spans="2:4">
      <c r="B9" s="29" t="s">
        <v>152</v>
      </c>
      <c r="C9" s="30">
        <v>38000</v>
      </c>
      <c r="D9" s="30">
        <f>+C9/1.13</f>
        <v>33628.3185840708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599993896298105"/>
  </sheetPr>
  <dimension ref="A1:L18"/>
  <sheetViews>
    <sheetView workbookViewId="0">
      <selection activeCell="J8" sqref="J8"/>
    </sheetView>
  </sheetViews>
  <sheetFormatPr defaultColWidth="9" defaultRowHeight="15"/>
  <cols>
    <col min="6" max="6" width="16.2857142857143" customWidth="1"/>
    <col min="10" max="10" width="13.5714285714286" customWidth="1"/>
  </cols>
  <sheetData>
    <row r="1" ht="18" spans="2:1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75" spans="2:12">
      <c r="B2" s="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18" spans="2:12">
      <c r="B3" s="1"/>
      <c r="C3" s="1"/>
      <c r="D3" s="1"/>
      <c r="E3" s="1"/>
      <c r="F3" s="1"/>
      <c r="G3" s="1"/>
      <c r="H3" s="1"/>
      <c r="I3" s="1"/>
      <c r="J3" s="2"/>
      <c r="K3" s="2"/>
      <c r="L3" s="2"/>
    </row>
    <row r="4" ht="15.75" spans="2:12">
      <c r="B4" s="3" t="s">
        <v>153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ht="15.75" spans="2:12">
      <c r="B5" s="3" t="s">
        <v>154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ht="18" spans="2:12">
      <c r="B6" s="1"/>
      <c r="C6" s="1"/>
      <c r="D6" s="1"/>
      <c r="E6" s="1"/>
      <c r="F6" s="1"/>
      <c r="G6" s="1"/>
      <c r="H6" s="1"/>
      <c r="I6" s="1"/>
      <c r="J6" s="2"/>
      <c r="K6" s="2"/>
      <c r="L6" s="2"/>
    </row>
    <row r="7" ht="63.75" spans="2:12">
      <c r="B7" s="11" t="s">
        <v>155</v>
      </c>
      <c r="C7" s="12"/>
      <c r="D7" s="12"/>
      <c r="E7" s="12"/>
      <c r="F7" s="13"/>
      <c r="G7" s="13" t="s">
        <v>156</v>
      </c>
      <c r="H7" s="13" t="s">
        <v>157</v>
      </c>
      <c r="I7" s="13" t="s">
        <v>158</v>
      </c>
      <c r="J7" s="13" t="s">
        <v>159</v>
      </c>
      <c r="K7" s="13" t="s">
        <v>160</v>
      </c>
      <c r="L7" s="13" t="s">
        <v>160</v>
      </c>
    </row>
    <row r="8" spans="1:12">
      <c r="A8" s="14"/>
      <c r="B8" s="15">
        <v>1</v>
      </c>
      <c r="C8" s="16"/>
      <c r="D8" s="16"/>
      <c r="E8" s="16"/>
      <c r="F8" s="17"/>
      <c r="G8" s="17">
        <v>2</v>
      </c>
      <c r="H8" s="17">
        <v>3</v>
      </c>
      <c r="I8" s="17">
        <v>4</v>
      </c>
      <c r="J8" s="17">
        <v>5</v>
      </c>
      <c r="K8" s="17" t="s">
        <v>14</v>
      </c>
      <c r="L8" s="17" t="s">
        <v>161</v>
      </c>
    </row>
    <row r="9" ht="62.25" customHeight="1" spans="2:12">
      <c r="B9" s="5">
        <v>8</v>
      </c>
      <c r="C9" s="5"/>
      <c r="D9" s="5"/>
      <c r="E9" s="5"/>
      <c r="F9" s="5" t="s">
        <v>162</v>
      </c>
      <c r="G9" s="18"/>
      <c r="H9" s="18"/>
      <c r="I9" s="18"/>
      <c r="J9" s="27"/>
      <c r="K9" s="27"/>
      <c r="L9" s="27"/>
    </row>
    <row r="10" ht="25.5" spans="2:12">
      <c r="B10" s="5"/>
      <c r="C10" s="19">
        <v>84</v>
      </c>
      <c r="D10" s="19"/>
      <c r="E10" s="19"/>
      <c r="F10" s="19" t="s">
        <v>163</v>
      </c>
      <c r="G10" s="18"/>
      <c r="H10" s="18"/>
      <c r="I10" s="18"/>
      <c r="J10" s="27"/>
      <c r="K10" s="27"/>
      <c r="L10" s="27"/>
    </row>
    <row r="11" ht="94.5" customHeight="1" spans="2:12">
      <c r="B11" s="20"/>
      <c r="C11" s="20"/>
      <c r="D11" s="20">
        <v>841</v>
      </c>
      <c r="E11" s="20"/>
      <c r="F11" s="156" t="s">
        <v>164</v>
      </c>
      <c r="G11" s="18"/>
      <c r="H11" s="18"/>
      <c r="I11" s="18"/>
      <c r="J11" s="27"/>
      <c r="K11" s="27"/>
      <c r="L11" s="27"/>
    </row>
    <row r="12" ht="38.25" spans="2:12">
      <c r="B12" s="20"/>
      <c r="C12" s="20"/>
      <c r="D12" s="20"/>
      <c r="E12" s="20">
        <v>8413</v>
      </c>
      <c r="F12" s="156" t="s">
        <v>165</v>
      </c>
      <c r="G12" s="18"/>
      <c r="H12" s="18"/>
      <c r="I12" s="18"/>
      <c r="J12" s="27"/>
      <c r="K12" s="27"/>
      <c r="L12" s="27"/>
    </row>
    <row r="13" spans="2:12">
      <c r="B13" s="20"/>
      <c r="C13" s="20"/>
      <c r="D13" s="20"/>
      <c r="E13" s="157" t="s">
        <v>166</v>
      </c>
      <c r="F13" s="9"/>
      <c r="G13" s="18"/>
      <c r="H13" s="18"/>
      <c r="I13" s="18"/>
      <c r="J13" s="27"/>
      <c r="K13" s="27"/>
      <c r="L13" s="27"/>
    </row>
    <row r="14" ht="66.75" customHeight="1" spans="2:12">
      <c r="B14" s="23">
        <v>5</v>
      </c>
      <c r="C14" s="24"/>
      <c r="D14" s="24"/>
      <c r="E14" s="24"/>
      <c r="F14" s="25" t="s">
        <v>167</v>
      </c>
      <c r="G14" s="18"/>
      <c r="H14" s="18"/>
      <c r="I14" s="18"/>
      <c r="J14" s="27"/>
      <c r="K14" s="27"/>
      <c r="L14" s="27"/>
    </row>
    <row r="15" ht="62.25" customHeight="1" spans="2:12">
      <c r="B15" s="19"/>
      <c r="C15" s="19">
        <v>54</v>
      </c>
      <c r="D15" s="19"/>
      <c r="E15" s="19"/>
      <c r="F15" s="26" t="s">
        <v>168</v>
      </c>
      <c r="G15" s="18"/>
      <c r="H15" s="18"/>
      <c r="I15" s="28"/>
      <c r="J15" s="27"/>
      <c r="K15" s="27"/>
      <c r="L15" s="27"/>
    </row>
    <row r="16" ht="102" spans="2:12">
      <c r="B16" s="19"/>
      <c r="C16" s="19"/>
      <c r="D16" s="19">
        <v>541</v>
      </c>
      <c r="E16" s="21"/>
      <c r="F16" s="156" t="s">
        <v>169</v>
      </c>
      <c r="G16" s="18"/>
      <c r="H16" s="18"/>
      <c r="I16" s="28"/>
      <c r="J16" s="27"/>
      <c r="K16" s="27"/>
      <c r="L16" s="27"/>
    </row>
    <row r="17" ht="51" spans="2:12">
      <c r="B17" s="19"/>
      <c r="C17" s="19"/>
      <c r="D17" s="19"/>
      <c r="E17" s="21">
        <v>5413</v>
      </c>
      <c r="F17" s="156" t="s">
        <v>170</v>
      </c>
      <c r="G17" s="18"/>
      <c r="H17" s="18"/>
      <c r="I17" s="28"/>
      <c r="J17" s="27"/>
      <c r="K17" s="27"/>
      <c r="L17" s="27"/>
    </row>
    <row r="18" spans="2:12">
      <c r="B18" s="20"/>
      <c r="C18" s="24"/>
      <c r="D18" s="24"/>
      <c r="E18" s="24"/>
      <c r="F18" s="25" t="s">
        <v>166</v>
      </c>
      <c r="G18" s="18"/>
      <c r="H18" s="18"/>
      <c r="I18" s="18"/>
      <c r="J18" s="27"/>
      <c r="K18" s="27"/>
      <c r="L18" s="27"/>
    </row>
  </sheetData>
  <mergeCells count="5">
    <mergeCell ref="B2:L2"/>
    <mergeCell ref="B4:L4"/>
    <mergeCell ref="B5:L5"/>
    <mergeCell ref="B7:F7"/>
    <mergeCell ref="B8:F8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workbookViewId="0">
      <selection activeCell="F20" sqref="F20"/>
    </sheetView>
  </sheetViews>
  <sheetFormatPr defaultColWidth="9" defaultRowHeight="15" outlineLevelCol="6"/>
  <cols>
    <col min="1" max="1" width="25.2857142857143" customWidth="1"/>
    <col min="2" max="2" width="23.7142857142857" customWidth="1"/>
    <col min="3" max="3" width="24.4285714285714" customWidth="1"/>
    <col min="4" max="4" width="19.2857142857143" customWidth="1"/>
    <col min="5" max="5" width="26.2857142857143" customWidth="1"/>
    <col min="6" max="6" width="18.8571428571429" customWidth="1"/>
    <col min="7" max="7" width="21.2857142857143" customWidth="1"/>
  </cols>
  <sheetData>
    <row r="1" ht="18" spans="1:7">
      <c r="A1" s="1"/>
      <c r="B1" s="1"/>
      <c r="C1" s="1"/>
      <c r="D1" s="1"/>
      <c r="E1" s="2"/>
      <c r="F1" s="2"/>
      <c r="G1" s="2"/>
    </row>
    <row r="2" ht="15.75" spans="1:7">
      <c r="A2" s="3" t="s">
        <v>171</v>
      </c>
      <c r="B2" s="3"/>
      <c r="C2" s="3"/>
      <c r="D2" s="3"/>
      <c r="E2" s="3"/>
      <c r="F2" s="3"/>
      <c r="G2" s="3"/>
    </row>
    <row r="3" ht="18" spans="1:7">
      <c r="A3" s="1"/>
      <c r="B3" s="1"/>
      <c r="C3" s="1"/>
      <c r="D3" s="1"/>
      <c r="E3" s="2"/>
      <c r="F3" s="2"/>
      <c r="G3" s="2"/>
    </row>
    <row r="4" ht="25.5" spans="1:7">
      <c r="A4" s="4" t="s">
        <v>155</v>
      </c>
      <c r="B4" s="4" t="s">
        <v>172</v>
      </c>
      <c r="C4" s="4" t="s">
        <v>173</v>
      </c>
      <c r="D4" s="4" t="s">
        <v>174</v>
      </c>
      <c r="E4" s="4" t="s">
        <v>9</v>
      </c>
      <c r="F4" s="4" t="s">
        <v>13</v>
      </c>
      <c r="G4" s="4" t="s">
        <v>160</v>
      </c>
    </row>
    <row r="5" spans="1:7">
      <c r="A5" s="4">
        <v>1</v>
      </c>
      <c r="B5" s="4">
        <v>2</v>
      </c>
      <c r="C5" s="4">
        <v>3</v>
      </c>
      <c r="D5" s="4">
        <v>4</v>
      </c>
      <c r="E5" s="4">
        <v>5</v>
      </c>
      <c r="F5" s="4" t="s">
        <v>14</v>
      </c>
      <c r="G5" s="4" t="s">
        <v>175</v>
      </c>
    </row>
    <row r="6" spans="1:7">
      <c r="A6" s="5" t="s">
        <v>176</v>
      </c>
      <c r="B6" s="6">
        <v>429609</v>
      </c>
      <c r="C6" s="6">
        <f>C7</f>
        <v>1118502</v>
      </c>
      <c r="D6" s="6"/>
      <c r="E6" s="7">
        <f t="shared" ref="E6:E7" si="0">E7</f>
        <v>553631.9</v>
      </c>
      <c r="F6" s="8">
        <f>IFERROR(E6/B6,)*100</f>
        <v>128.868785337365</v>
      </c>
      <c r="G6" s="8">
        <f>IFERROR(E6/C6,)*100</f>
        <v>49.4976227132361</v>
      </c>
    </row>
    <row r="7" ht="32.25" customHeight="1" spans="1:7">
      <c r="A7" s="5" t="s">
        <v>177</v>
      </c>
      <c r="B7" s="7">
        <v>429609</v>
      </c>
      <c r="C7" s="6">
        <v>1118502</v>
      </c>
      <c r="D7" s="6"/>
      <c r="E7" s="7">
        <f t="shared" si="0"/>
        <v>553631.9</v>
      </c>
      <c r="F7" s="8">
        <f t="shared" ref="F7:F8" si="1">IFERROR(E7/B7,)*100</f>
        <v>128.868785337365</v>
      </c>
      <c r="G7" s="8">
        <f t="shared" ref="G7:G8" si="2">IFERROR(E7/C7,)*100</f>
        <v>49.4976227132361</v>
      </c>
    </row>
    <row r="8" ht="28.5" customHeight="1" spans="1:7">
      <c r="A8" s="158" t="s">
        <v>178</v>
      </c>
      <c r="B8" s="6">
        <v>429609</v>
      </c>
      <c r="C8" s="6">
        <v>1118502</v>
      </c>
      <c r="D8" s="6"/>
      <c r="E8" s="6">
        <v>553631.9</v>
      </c>
      <c r="F8" s="8">
        <f t="shared" si="1"/>
        <v>128.868785337365</v>
      </c>
      <c r="G8" s="8">
        <f t="shared" si="2"/>
        <v>49.4976227132361</v>
      </c>
    </row>
    <row r="9" spans="5:5">
      <c r="E9" s="10"/>
    </row>
  </sheetData>
  <mergeCells count="1"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Naslovna</vt:lpstr>
      <vt:lpstr>I. OPĆI DIO</vt:lpstr>
      <vt:lpstr>EKONOMSKA KLASIFIKACIJA</vt:lpstr>
      <vt:lpstr>IZVORI FINANCIRANJA</vt:lpstr>
      <vt:lpstr>POSEBNI DIO-Projekti</vt:lpstr>
      <vt:lpstr>Sheet1</vt:lpstr>
      <vt:lpstr>RAČUN FINANCIRANJA</vt:lpstr>
      <vt:lpstr>RAČUN PREMA FUNKCIJSKOJ KVALIFI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Tonko</cp:lastModifiedBy>
  <dcterms:created xsi:type="dcterms:W3CDTF">2021-08-11T09:31:00Z</dcterms:created>
  <cp:lastPrinted>2024-02-19T14:22:00Z</cp:lastPrinted>
  <dcterms:modified xsi:type="dcterms:W3CDTF">2025-07-23T10:16:04Z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ICV">
    <vt:lpwstr>1403F1250711424E8A97389CFC6614BB_13</vt:lpwstr>
  </property>
  <property fmtid="{D5CDD505-2E9C-101B-9397-08002B2CF9AE}" pid="5" name="KSOProductBuildVer">
    <vt:lpwstr>1033-12.2.0.21931</vt:lpwstr>
  </property>
</Properties>
</file>